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1"/>
  </bookViews>
  <sheets>
    <sheet name="主页" sheetId="1" r:id="rId1"/>
    <sheet name="统计表" sheetId="2" r:id="rId2"/>
    <sheet name="进货表" sheetId="3" r:id="rId3"/>
    <sheet name="出货表" sheetId="4" r:id="rId4"/>
    <sheet name="类目表" sheetId="5" r:id="rId5"/>
    <sheet name="合作职员" sheetId="6" r:id="rId6"/>
    <sheet name="支付方式表" sheetId="7" r:id="rId7"/>
  </sheets>
  <calcPr calcId="125725"/>
</workbook>
</file>

<file path=xl/calcChain.xml><?xml version="1.0" encoding="utf-8"?>
<calcChain xmlns="http://schemas.openxmlformats.org/spreadsheetml/2006/main">
  <c r="L2" i="2"/>
  <c r="L5"/>
  <c r="L6"/>
  <c r="L7"/>
  <c r="L4"/>
  <c r="I2"/>
  <c r="E2"/>
  <c r="C2"/>
  <c r="H5"/>
  <c r="H6"/>
  <c r="H7"/>
  <c r="H8"/>
  <c r="H9"/>
  <c r="H10"/>
  <c r="H11"/>
  <c r="H12"/>
  <c r="H13"/>
  <c r="H4"/>
  <c r="G5"/>
  <c r="I5" s="1"/>
  <c r="G6"/>
  <c r="G7"/>
  <c r="G8"/>
  <c r="G9"/>
  <c r="I9" s="1"/>
  <c r="G10"/>
  <c r="G11"/>
  <c r="G12"/>
  <c r="G13"/>
  <c r="I13" s="1"/>
  <c r="G4"/>
  <c r="E5"/>
  <c r="E6"/>
  <c r="I6" s="1"/>
  <c r="E7"/>
  <c r="I7" s="1"/>
  <c r="E8"/>
  <c r="I8" s="1"/>
  <c r="E9"/>
  <c r="E10"/>
  <c r="I10" s="1"/>
  <c r="E11"/>
  <c r="I11" s="1"/>
  <c r="E12"/>
  <c r="I12" s="1"/>
  <c r="E13"/>
  <c r="D5"/>
  <c r="D6"/>
  <c r="D7"/>
  <c r="D8"/>
  <c r="D9"/>
  <c r="D10"/>
  <c r="D11"/>
  <c r="D12"/>
  <c r="D13"/>
  <c r="F11"/>
  <c r="E4"/>
  <c r="I4" s="1"/>
  <c r="D4"/>
  <c r="C5"/>
  <c r="C6"/>
  <c r="C7"/>
  <c r="C8"/>
  <c r="C9"/>
  <c r="C10"/>
  <c r="C11"/>
  <c r="C12"/>
  <c r="C13"/>
  <c r="C4"/>
  <c r="B5"/>
  <c r="B6"/>
  <c r="F6" s="1"/>
  <c r="B7"/>
  <c r="F7" s="1"/>
  <c r="B8"/>
  <c r="F8" s="1"/>
  <c r="B9"/>
  <c r="B10"/>
  <c r="F10" s="1"/>
  <c r="B11"/>
  <c r="B12"/>
  <c r="F12" s="1"/>
  <c r="B13"/>
  <c r="B4"/>
  <c r="F4" s="1"/>
  <c r="F6" i="4"/>
  <c r="F7"/>
  <c r="K7" s="1"/>
  <c r="F8"/>
  <c r="K8" s="1"/>
  <c r="F9"/>
  <c r="F10"/>
  <c r="F11"/>
  <c r="K11" s="1"/>
  <c r="F12"/>
  <c r="K12" s="1"/>
  <c r="F13"/>
  <c r="F14"/>
  <c r="K5"/>
  <c r="K6"/>
  <c r="K9"/>
  <c r="K10"/>
  <c r="K13"/>
  <c r="K14"/>
  <c r="K4"/>
  <c r="F4"/>
  <c r="F5"/>
  <c r="K3"/>
  <c r="F3"/>
  <c r="G4" i="3"/>
  <c r="G5"/>
  <c r="G6"/>
  <c r="G7"/>
  <c r="G8"/>
  <c r="G3"/>
  <c r="F13" i="2" l="1"/>
  <c r="F9"/>
  <c r="F5"/>
</calcChain>
</file>

<file path=xl/sharedStrings.xml><?xml version="1.0" encoding="utf-8"?>
<sst xmlns="http://schemas.openxmlformats.org/spreadsheetml/2006/main" count="104" uniqueCount="65">
  <si>
    <t>瓷砖专卖店进销存管理，职员工资管理系统</t>
    <phoneticPr fontId="2" type="noConversion"/>
  </si>
  <si>
    <r>
      <rPr>
        <sz val="11"/>
        <color theme="1"/>
        <rFont val="宋体"/>
        <family val="3"/>
        <charset val="134"/>
      </rPr>
      <t>外墙砖</t>
    </r>
    <r>
      <rPr>
        <sz val="11"/>
        <color theme="1"/>
        <rFont val="Tahoma"/>
        <family val="2"/>
        <charset val="134"/>
      </rPr>
      <t>30</t>
    </r>
    <phoneticPr fontId="2" type="noConversion"/>
  </si>
  <si>
    <r>
      <rPr>
        <sz val="11"/>
        <color theme="1"/>
        <rFont val="宋体"/>
        <family val="3"/>
        <charset val="134"/>
      </rPr>
      <t>内墙砖</t>
    </r>
    <r>
      <rPr>
        <sz val="11"/>
        <color theme="1"/>
        <rFont val="Tahoma"/>
        <family val="2"/>
        <charset val="134"/>
      </rPr>
      <t>30</t>
    </r>
    <phoneticPr fontId="2" type="noConversion"/>
  </si>
  <si>
    <r>
      <rPr>
        <sz val="11"/>
        <color theme="1"/>
        <rFont val="宋体"/>
        <family val="3"/>
        <charset val="134"/>
      </rPr>
      <t>踢脚线转</t>
    </r>
    <r>
      <rPr>
        <sz val="11"/>
        <color theme="1"/>
        <rFont val="Tahoma"/>
        <family val="2"/>
        <charset val="134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</si>
  <si>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仿古砖</t>
    </r>
    <r>
      <rPr>
        <sz val="11"/>
        <color theme="1"/>
        <rFont val="Tahoma"/>
        <family val="2"/>
        <charset val="134"/>
      </rPr>
      <t>80</t>
    </r>
    <phoneticPr fontId="2" type="noConversion"/>
  </si>
  <si>
    <t>抛光砖</t>
    <phoneticPr fontId="2" type="noConversion"/>
  </si>
  <si>
    <t>金刚石</t>
    <phoneticPr fontId="2" type="noConversion"/>
  </si>
  <si>
    <r>
      <rPr>
        <sz val="11"/>
        <color theme="1"/>
        <rFont val="宋体"/>
        <family val="3"/>
        <charset val="134"/>
      </rPr>
      <t>大理石</t>
    </r>
    <r>
      <rPr>
        <sz val="11"/>
        <color theme="1"/>
        <rFont val="Tahoma"/>
        <family val="2"/>
        <charset val="134"/>
      </rPr>
      <t>30x30</t>
    </r>
    <phoneticPr fontId="2" type="noConversion"/>
  </si>
  <si>
    <r>
      <rPr>
        <sz val="11"/>
        <color theme="1"/>
        <rFont val="宋体"/>
        <family val="3"/>
        <charset val="134"/>
      </rPr>
      <t>薄板砖</t>
    </r>
    <r>
      <rPr>
        <sz val="11"/>
        <color theme="1"/>
        <rFont val="Tahoma"/>
        <family val="2"/>
        <charset val="134"/>
      </rPr>
      <t>40*60</t>
    </r>
    <phoneticPr fontId="2" type="noConversion"/>
  </si>
  <si>
    <r>
      <rPr>
        <sz val="11"/>
        <color theme="1"/>
        <rFont val="宋体"/>
        <family val="3"/>
        <charset val="134"/>
      </rPr>
      <t>卫浴转</t>
    </r>
    <r>
      <rPr>
        <sz val="11"/>
        <color theme="1"/>
        <rFont val="Tahoma"/>
        <family val="2"/>
        <charset val="134"/>
      </rPr>
      <t>120*60</t>
    </r>
    <phoneticPr fontId="2" type="noConversion"/>
  </si>
  <si>
    <r>
      <rPr>
        <sz val="11"/>
        <color theme="1"/>
        <rFont val="宋体"/>
        <family val="3"/>
        <charset val="134"/>
      </rPr>
      <t>防滑瓷砖</t>
    </r>
    <r>
      <rPr>
        <sz val="11"/>
        <color theme="1"/>
        <rFont val="Tahoma"/>
        <family val="2"/>
        <charset val="134"/>
      </rPr>
      <t>30*30</t>
    </r>
    <phoneticPr fontId="2" type="noConversion"/>
  </si>
  <si>
    <t>欧阳得意</t>
  </si>
  <si>
    <t>欧阳得意</t>
    <phoneticPr fontId="2" type="noConversion"/>
  </si>
  <si>
    <t>姓名</t>
    <phoneticPr fontId="2" type="noConversion"/>
  </si>
  <si>
    <t>联系方式</t>
    <phoneticPr fontId="2" type="noConversion"/>
  </si>
  <si>
    <t>职位</t>
    <phoneticPr fontId="2" type="noConversion"/>
  </si>
  <si>
    <t>搬运</t>
    <phoneticPr fontId="2" type="noConversion"/>
  </si>
  <si>
    <t>慕容正的</t>
  </si>
  <si>
    <t>慕容正的</t>
    <phoneticPr fontId="2" type="noConversion"/>
  </si>
  <si>
    <t>1xxxxxxxx</t>
    <phoneticPr fontId="2" type="noConversion"/>
  </si>
  <si>
    <t>欧阳盈盈</t>
  </si>
  <si>
    <t>欧阳盈盈</t>
    <phoneticPr fontId="2" type="noConversion"/>
  </si>
  <si>
    <t>司机</t>
    <phoneticPr fontId="2" type="noConversion"/>
  </si>
  <si>
    <t>上官婉儿</t>
  </si>
  <si>
    <t>上官婉儿</t>
    <phoneticPr fontId="2" type="noConversion"/>
  </si>
  <si>
    <t>支付宝</t>
    <phoneticPr fontId="2" type="noConversion"/>
  </si>
  <si>
    <t>微信</t>
    <phoneticPr fontId="2" type="noConversion"/>
  </si>
  <si>
    <t>转款</t>
    <phoneticPr fontId="2" type="noConversion"/>
  </si>
  <si>
    <t>刷卡</t>
    <phoneticPr fontId="2" type="noConversion"/>
  </si>
  <si>
    <t>现金</t>
    <phoneticPr fontId="2" type="noConversion"/>
  </si>
  <si>
    <t>日期</t>
    <phoneticPr fontId="2" type="noConversion"/>
  </si>
  <si>
    <t>厂家</t>
    <phoneticPr fontId="2" type="noConversion"/>
  </si>
  <si>
    <t>类别</t>
    <phoneticPr fontId="2" type="noConversion"/>
  </si>
  <si>
    <t>单价</t>
    <phoneticPr fontId="2" type="noConversion"/>
  </si>
  <si>
    <t>单位</t>
    <phoneticPr fontId="2" type="noConversion"/>
  </si>
  <si>
    <t>数量</t>
    <phoneticPr fontId="2" type="noConversion"/>
  </si>
  <si>
    <t>小计</t>
    <phoneticPr fontId="2" type="noConversion"/>
  </si>
  <si>
    <t>进货表</t>
    <phoneticPr fontId="2" type="noConversion"/>
  </si>
  <si>
    <t>狮王瓷砖</t>
    <phoneticPr fontId="2" type="noConversion"/>
  </si>
  <si>
    <t>外墙砖30</t>
  </si>
  <si>
    <t>片</t>
    <phoneticPr fontId="2" type="noConversion"/>
  </si>
  <si>
    <t>马可波罗</t>
    <phoneticPr fontId="2" type="noConversion"/>
  </si>
  <si>
    <t>防滑瓷砖30*30</t>
  </si>
  <si>
    <t>佛山未来之窗</t>
    <phoneticPr fontId="2" type="noConversion"/>
  </si>
  <si>
    <t>踢脚线转24</t>
  </si>
  <si>
    <t>宿州</t>
    <phoneticPr fontId="2" type="noConversion"/>
  </si>
  <si>
    <t>仿古砖80</t>
  </si>
  <si>
    <t>出货表</t>
    <phoneticPr fontId="2" type="noConversion"/>
  </si>
  <si>
    <t>商品小计</t>
    <phoneticPr fontId="2" type="noConversion"/>
  </si>
  <si>
    <t>运输人</t>
    <phoneticPr fontId="2" type="noConversion"/>
  </si>
  <si>
    <t>运费</t>
    <phoneticPr fontId="2" type="noConversion"/>
  </si>
  <si>
    <t>搬运职员</t>
    <phoneticPr fontId="2" type="noConversion"/>
  </si>
  <si>
    <t>搬运费</t>
    <phoneticPr fontId="2" type="noConversion"/>
  </si>
  <si>
    <t>类目</t>
    <phoneticPr fontId="2" type="noConversion"/>
  </si>
  <si>
    <t>进货数量</t>
    <phoneticPr fontId="2" type="noConversion"/>
  </si>
  <si>
    <t>进货支出</t>
    <phoneticPr fontId="2" type="noConversion"/>
  </si>
  <si>
    <t>销售数量</t>
    <phoneticPr fontId="2" type="noConversion"/>
  </si>
  <si>
    <t>库存</t>
    <phoneticPr fontId="2" type="noConversion"/>
  </si>
  <si>
    <t>销售商品合计</t>
    <phoneticPr fontId="2" type="noConversion"/>
  </si>
  <si>
    <t>库存和费用统计表</t>
    <phoneticPr fontId="2" type="noConversion"/>
  </si>
  <si>
    <t>职员</t>
    <phoneticPr fontId="2" type="noConversion"/>
  </si>
  <si>
    <t>收入合计</t>
    <phoneticPr fontId="2" type="noConversion"/>
  </si>
  <si>
    <t>合作职员收入</t>
    <phoneticPr fontId="2" type="noConversion"/>
  </si>
  <si>
    <t>合计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</si>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</sst>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9">
    <font>
      <sz val="11"/>
      <color theme="1"/>
      <name val="Tahoma"/>
      <family val="2"/>
      <charset val="134"/>
    </font>
    <font>
      <b/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6"/>
      <color theme="1"/>
      <name val="Tahoma"/>
      <family val="2"/>
      <charset val="134"/>
    </font>
    <font>
      <b/>
      <sz val="16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0" fontId="3" fillId="0" borderId="0" xfId="0" applyFont="1"/>
    <xf numFmtId="7" fontId="0" fillId="0" borderId="0" xfId="0" applyNumberFormat="1"/>
    <xf numFmtId="0" fontId="3" fillId="0" borderId="1" xfId="0" applyFont="1" applyBorder="1"/>
    <xf numFmtId="14" fontId="0" fillId="0" borderId="1" xfId="0" applyNumberFormat="1" applyBorder="1"/>
    <xf numFmtId="0" fontId="0" fillId="0" borderId="1" xfId="0" applyBorder="1"/>
    <xf numFmtId="7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7" fontId="3" fillId="2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986;&#36135;&#34920;!A1"/><Relationship Id="rId2" Type="http://schemas.openxmlformats.org/officeDocument/2006/relationships/hyperlink" Target="#&#36827;&#36135;&#34920;!A1"/><Relationship Id="rId1" Type="http://schemas.openxmlformats.org/officeDocument/2006/relationships/hyperlink" Target="#&#32479;&#35745;&#34920;!A1"/><Relationship Id="rId6" Type="http://schemas.openxmlformats.org/officeDocument/2006/relationships/hyperlink" Target="#&#25903;&#20184;&#26041;&#24335;&#34920;!A1"/><Relationship Id="rId5" Type="http://schemas.openxmlformats.org/officeDocument/2006/relationships/hyperlink" Target="#&#21512;&#20316;&#32844;&#21592;!A1"/><Relationship Id="rId4" Type="http://schemas.openxmlformats.org/officeDocument/2006/relationships/hyperlink" Target="#&#31867;&#30446;&#3492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95250</xdr:rowOff>
    </xdr:from>
    <xdr:to>
      <xdr:col>2</xdr:col>
      <xdr:colOff>228600</xdr:colOff>
      <xdr:row>6</xdr:row>
      <xdr:rowOff>95250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190500" y="800100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统计表</a:t>
          </a:r>
        </a:p>
      </xdr:txBody>
    </xdr:sp>
    <xdr:clientData/>
  </xdr:twoCellAnchor>
  <xdr:twoCellAnchor>
    <xdr:from>
      <xdr:col>3</xdr:col>
      <xdr:colOff>28575</xdr:colOff>
      <xdr:row>2</xdr:row>
      <xdr:rowOff>95250</xdr:rowOff>
    </xdr:from>
    <xdr:to>
      <xdr:col>5</xdr:col>
      <xdr:colOff>66675</xdr:colOff>
      <xdr:row>6</xdr:row>
      <xdr:rowOff>95250</xdr:rowOff>
    </xdr:to>
    <xdr:sp macro="" textlink="">
      <xdr:nvSpPr>
        <xdr:cNvPr id="4" name="圆角矩形 3">
          <a:hlinkClick xmlns:r="http://schemas.openxmlformats.org/officeDocument/2006/relationships" r:id="rId2"/>
        </xdr:cNvPr>
        <xdr:cNvSpPr/>
      </xdr:nvSpPr>
      <xdr:spPr>
        <a:xfrm>
          <a:off x="2085975" y="800100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进货表</a:t>
          </a:r>
        </a:p>
      </xdr:txBody>
    </xdr:sp>
    <xdr:clientData/>
  </xdr:twoCellAnchor>
  <xdr:twoCellAnchor>
    <xdr:from>
      <xdr:col>5</xdr:col>
      <xdr:colOff>561975</xdr:colOff>
      <xdr:row>2</xdr:row>
      <xdr:rowOff>85725</xdr:rowOff>
    </xdr:from>
    <xdr:to>
      <xdr:col>7</xdr:col>
      <xdr:colOff>600075</xdr:colOff>
      <xdr:row>6</xdr:row>
      <xdr:rowOff>85725</xdr:rowOff>
    </xdr:to>
    <xdr:sp macro="" textlink="">
      <xdr:nvSpPr>
        <xdr:cNvPr id="5" name="圆角矩形 4">
          <a:hlinkClick xmlns:r="http://schemas.openxmlformats.org/officeDocument/2006/relationships" r:id="rId3"/>
        </xdr:cNvPr>
        <xdr:cNvSpPr/>
      </xdr:nvSpPr>
      <xdr:spPr>
        <a:xfrm>
          <a:off x="3990975" y="790575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出货表</a:t>
          </a:r>
        </a:p>
      </xdr:txBody>
    </xdr:sp>
    <xdr:clientData/>
  </xdr:twoCellAnchor>
  <xdr:twoCellAnchor>
    <xdr:from>
      <xdr:col>0</xdr:col>
      <xdr:colOff>142875</xdr:colOff>
      <xdr:row>10</xdr:row>
      <xdr:rowOff>133350</xdr:rowOff>
    </xdr:from>
    <xdr:to>
      <xdr:col>2</xdr:col>
      <xdr:colOff>180975</xdr:colOff>
      <xdr:row>14</xdr:row>
      <xdr:rowOff>133350</xdr:rowOff>
    </xdr:to>
    <xdr:sp macro="" textlink="">
      <xdr:nvSpPr>
        <xdr:cNvPr id="6" name="圆角矩形 5">
          <a:hlinkClick xmlns:r="http://schemas.openxmlformats.org/officeDocument/2006/relationships" r:id="rId4"/>
        </xdr:cNvPr>
        <xdr:cNvSpPr/>
      </xdr:nvSpPr>
      <xdr:spPr>
        <a:xfrm>
          <a:off x="142875" y="2286000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类目表</a:t>
          </a:r>
        </a:p>
      </xdr:txBody>
    </xdr:sp>
    <xdr:clientData/>
  </xdr:twoCellAnchor>
  <xdr:twoCellAnchor>
    <xdr:from>
      <xdr:col>3</xdr:col>
      <xdr:colOff>28575</xdr:colOff>
      <xdr:row>10</xdr:row>
      <xdr:rowOff>152400</xdr:rowOff>
    </xdr:from>
    <xdr:to>
      <xdr:col>5</xdr:col>
      <xdr:colOff>66675</xdr:colOff>
      <xdr:row>14</xdr:row>
      <xdr:rowOff>152400</xdr:rowOff>
    </xdr:to>
    <xdr:sp macro="" textlink="">
      <xdr:nvSpPr>
        <xdr:cNvPr id="7" name="圆角矩形 6">
          <a:hlinkClick xmlns:r="http://schemas.openxmlformats.org/officeDocument/2006/relationships" r:id="rId5"/>
        </xdr:cNvPr>
        <xdr:cNvSpPr/>
      </xdr:nvSpPr>
      <xdr:spPr>
        <a:xfrm>
          <a:off x="2085975" y="2305050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合作职员表</a:t>
          </a:r>
        </a:p>
      </xdr:txBody>
    </xdr:sp>
    <xdr:clientData/>
  </xdr:twoCellAnchor>
  <xdr:twoCellAnchor>
    <xdr:from>
      <xdr:col>5</xdr:col>
      <xdr:colOff>619125</xdr:colOff>
      <xdr:row>10</xdr:row>
      <xdr:rowOff>114300</xdr:rowOff>
    </xdr:from>
    <xdr:to>
      <xdr:col>7</xdr:col>
      <xdr:colOff>657225</xdr:colOff>
      <xdr:row>14</xdr:row>
      <xdr:rowOff>114300</xdr:rowOff>
    </xdr:to>
    <xdr:sp macro="" textlink="">
      <xdr:nvSpPr>
        <xdr:cNvPr id="8" name="圆角矩形 7">
          <a:hlinkClick xmlns:r="http://schemas.openxmlformats.org/officeDocument/2006/relationships" r:id="rId6"/>
        </xdr:cNvPr>
        <xdr:cNvSpPr/>
      </xdr:nvSpPr>
      <xdr:spPr>
        <a:xfrm>
          <a:off x="4048125" y="2266950"/>
          <a:ext cx="140970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收款方式表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K7" sqref="K7"/>
    </sheetView>
  </sheetViews>
  <sheetFormatPr defaultRowHeight="14.25"/>
  <sheetData>
    <row r="1" spans="1:9" ht="41.2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sqref="A1:I1"/>
    </sheetView>
  </sheetViews>
  <sheetFormatPr defaultRowHeight="14.25"/>
  <cols>
    <col min="1" max="1" width="13.875" customWidth="1"/>
    <col min="3" max="3" width="10.125" bestFit="1" customWidth="1"/>
    <col min="5" max="5" width="13" bestFit="1" customWidth="1"/>
    <col min="9" max="9" width="11.875" bestFit="1" customWidth="1"/>
    <col min="11" max="11" width="9.875" customWidth="1"/>
    <col min="12" max="12" width="18.25" customWidth="1"/>
  </cols>
  <sheetData>
    <row r="1" spans="1:12" ht="43.5" customHeight="1">
      <c r="A1" s="12" t="s">
        <v>59</v>
      </c>
      <c r="B1" s="13"/>
      <c r="C1" s="13"/>
      <c r="D1" s="13"/>
      <c r="E1" s="13"/>
      <c r="F1" s="13"/>
      <c r="G1" s="13"/>
      <c r="H1" s="13"/>
      <c r="I1" s="13"/>
      <c r="K1" s="12" t="s">
        <v>62</v>
      </c>
      <c r="L1" s="13"/>
    </row>
    <row r="2" spans="1:12" ht="43.5" customHeight="1">
      <c r="A2" s="19" t="s">
        <v>63</v>
      </c>
      <c r="B2" s="20"/>
      <c r="C2" s="21">
        <f>SUM(C4:C13)</f>
        <v>35000</v>
      </c>
      <c r="D2" s="21"/>
      <c r="E2" s="21">
        <f>SUM(E4:E13)</f>
        <v>112500</v>
      </c>
      <c r="F2" s="21"/>
      <c r="G2" s="21"/>
      <c r="H2" s="21"/>
      <c r="I2" s="21">
        <f>SUM(I4:I13)</f>
        <v>113223</v>
      </c>
      <c r="K2" s="22" t="s">
        <v>64</v>
      </c>
      <c r="L2" s="23">
        <f>SUM(L4:L7)</f>
        <v>723</v>
      </c>
    </row>
    <row r="3" spans="1:12" ht="18" customHeight="1">
      <c r="A3" s="14" t="s">
        <v>53</v>
      </c>
      <c r="B3" s="14" t="s">
        <v>54</v>
      </c>
      <c r="C3" s="14" t="s">
        <v>55</v>
      </c>
      <c r="D3" s="14" t="s">
        <v>56</v>
      </c>
      <c r="E3" s="14" t="s">
        <v>58</v>
      </c>
      <c r="F3" s="14" t="s">
        <v>57</v>
      </c>
      <c r="G3" s="14" t="s">
        <v>50</v>
      </c>
      <c r="H3" s="14" t="s">
        <v>52</v>
      </c>
      <c r="I3" s="14" t="s">
        <v>61</v>
      </c>
      <c r="K3" s="15" t="s">
        <v>60</v>
      </c>
      <c r="L3" s="15" t="s">
        <v>61</v>
      </c>
    </row>
    <row r="4" spans="1:12" ht="18" customHeight="1">
      <c r="A4" s="7" t="s">
        <v>1</v>
      </c>
      <c r="B4" s="7">
        <f>SUMIF(进货表!$C:$C,统计表!A4,进货表!$F:$F)</f>
        <v>1000</v>
      </c>
      <c r="C4" s="7">
        <f>SUMIF(进货表!$C:$C,统计表!A4,进货表!$G:$G)</f>
        <v>1500</v>
      </c>
      <c r="D4" s="7">
        <f>SUMIF(出货表!B:B,A4,出货表!E:E)</f>
        <v>1000</v>
      </c>
      <c r="E4" s="7">
        <f>SUMIF(出货表!B:B,A4,出货表!F:F)</f>
        <v>8000</v>
      </c>
      <c r="F4" s="7">
        <f>B4-D4</f>
        <v>0</v>
      </c>
      <c r="G4" s="7">
        <f>SUMIF(出货表!B:B,A4,出货表!H:H)</f>
        <v>75</v>
      </c>
      <c r="H4" s="7">
        <f>SUMIF(出货表!B:B,A4,出货表!J:J)</f>
        <v>25</v>
      </c>
      <c r="I4" s="7">
        <f>E4+G4+H4</f>
        <v>8100</v>
      </c>
      <c r="K4" s="5" t="s">
        <v>12</v>
      </c>
      <c r="L4" s="7">
        <f>SUMIF(出货表!G:G,统计表!K4,出货表!H:H)+SUMIF(出货表!G:G,统计表!K4,出货表!J:J)</f>
        <v>175</v>
      </c>
    </row>
    <row r="5" spans="1:12" ht="18" customHeight="1">
      <c r="A5" s="7" t="s">
        <v>2</v>
      </c>
      <c r="B5" s="7">
        <f>SUMIF(进货表!$C:$C,统计表!A5,进货表!$F:$F)</f>
        <v>0</v>
      </c>
      <c r="C5" s="7">
        <f>SUMIF(进货表!$C:$C,统计表!A5,进货表!$G:$G)</f>
        <v>0</v>
      </c>
      <c r="D5" s="7">
        <f>SUMIF(出货表!B:B,A5,出货表!E:E)</f>
        <v>0</v>
      </c>
      <c r="E5" s="7">
        <f>SUMIF(出货表!B:B,A5,出货表!F:F)</f>
        <v>0</v>
      </c>
      <c r="F5" s="7">
        <f t="shared" ref="F5:F13" si="0">B5-D5</f>
        <v>0</v>
      </c>
      <c r="G5" s="7">
        <f>SUMIF(出货表!B:B,A5,出货表!H:H)</f>
        <v>0</v>
      </c>
      <c r="H5" s="7">
        <f>SUMIF(出货表!B:B,A5,出货表!J:J)</f>
        <v>0</v>
      </c>
      <c r="I5" s="7">
        <f t="shared" ref="I5:I13" si="1">E5+G5+H5</f>
        <v>0</v>
      </c>
      <c r="K5" s="5" t="s">
        <v>18</v>
      </c>
      <c r="L5" s="7">
        <f>SUMIF(出货表!G:G,统计表!K5,出货表!H:H)+SUMIF(出货表!G:G,统计表!K5,出货表!J:J)</f>
        <v>368</v>
      </c>
    </row>
    <row r="6" spans="1:12" ht="18" customHeight="1">
      <c r="A6" s="7" t="s">
        <v>3</v>
      </c>
      <c r="B6" s="7">
        <f>SUMIF(进货表!$C:$C,统计表!A6,进货表!$F:$F)</f>
        <v>3000</v>
      </c>
      <c r="C6" s="7">
        <f>SUMIF(进货表!$C:$C,统计表!A6,进货表!$G:$G)</f>
        <v>1500</v>
      </c>
      <c r="D6" s="7">
        <f>SUMIF(出货表!B:B,A6,出货表!E:E)</f>
        <v>500</v>
      </c>
      <c r="E6" s="7">
        <f>SUMIF(出货表!B:B,A6,出货表!F:F)</f>
        <v>1750</v>
      </c>
      <c r="F6" s="7">
        <f t="shared" si="0"/>
        <v>2500</v>
      </c>
      <c r="G6" s="7">
        <f>SUMIF(出货表!B:B,A6,出货表!H:H)</f>
        <v>50</v>
      </c>
      <c r="H6" s="7">
        <f>SUMIF(出货表!B:B,A6,出货表!J:J)</f>
        <v>25</v>
      </c>
      <c r="I6" s="7">
        <f t="shared" si="1"/>
        <v>1825</v>
      </c>
      <c r="K6" s="5" t="s">
        <v>21</v>
      </c>
      <c r="L6" s="7">
        <f>SUMIF(出货表!G:G,统计表!K6,出货表!H:H)+SUMIF(出货表!G:G,统计表!K6,出货表!J:J)</f>
        <v>0</v>
      </c>
    </row>
    <row r="7" spans="1:12" ht="18" customHeight="1">
      <c r="A7" s="7" t="s">
        <v>4</v>
      </c>
      <c r="B7" s="7">
        <f>SUMIF(进货表!$C:$C,统计表!A7,进货表!$F:$F)</f>
        <v>1500</v>
      </c>
      <c r="C7" s="7">
        <f>SUMIF(进货表!$C:$C,统计表!A7,进货表!$G:$G)</f>
        <v>30000</v>
      </c>
      <c r="D7" s="7">
        <f>SUMIF(出货表!B:B,A7,出货表!E:E)</f>
        <v>800</v>
      </c>
      <c r="E7" s="7">
        <f>SUMIF(出货表!B:B,A7,出货表!F:F)</f>
        <v>96000</v>
      </c>
      <c r="F7" s="7">
        <f t="shared" si="0"/>
        <v>700</v>
      </c>
      <c r="G7" s="7">
        <f>SUMIF(出货表!B:B,A7,出货表!H:H)</f>
        <v>300</v>
      </c>
      <c r="H7" s="7">
        <f>SUMIF(出货表!B:B,A7,出货表!J:J)</f>
        <v>68</v>
      </c>
      <c r="I7" s="7">
        <f t="shared" si="1"/>
        <v>96368</v>
      </c>
      <c r="K7" s="5" t="s">
        <v>24</v>
      </c>
      <c r="L7" s="7">
        <f>SUMIF(出货表!G:G,统计表!K7,出货表!H:H)+SUMIF(出货表!G:G,统计表!K7,出货表!J:J)</f>
        <v>180</v>
      </c>
    </row>
    <row r="8" spans="1:12" ht="18" customHeight="1">
      <c r="A8" s="5" t="s">
        <v>5</v>
      </c>
      <c r="B8" s="7">
        <f>SUMIF(进货表!$C:$C,统计表!A8,进货表!$F:$F)</f>
        <v>0</v>
      </c>
      <c r="C8" s="7">
        <f>SUMIF(进货表!$C:$C,统计表!A8,进货表!$G:$G)</f>
        <v>0</v>
      </c>
      <c r="D8" s="7">
        <f>SUMIF(出货表!B:B,A8,出货表!E:E)</f>
        <v>0</v>
      </c>
      <c r="E8" s="7">
        <f>SUMIF(出货表!B:B,A8,出货表!F:F)</f>
        <v>0</v>
      </c>
      <c r="F8" s="7">
        <f t="shared" si="0"/>
        <v>0</v>
      </c>
      <c r="G8" s="7">
        <f>SUMIF(出货表!B:B,A8,出货表!H:H)</f>
        <v>0</v>
      </c>
      <c r="H8" s="7">
        <f>SUMIF(出货表!B:B,A8,出货表!J:J)</f>
        <v>0</v>
      </c>
      <c r="I8" s="7">
        <f t="shared" si="1"/>
        <v>0</v>
      </c>
      <c r="K8" s="7"/>
      <c r="L8" s="7"/>
    </row>
    <row r="9" spans="1:12" ht="18" customHeight="1">
      <c r="A9" s="5" t="s">
        <v>6</v>
      </c>
      <c r="B9" s="7">
        <f>SUMIF(进货表!$C:$C,统计表!A9,进货表!$F:$F)</f>
        <v>0</v>
      </c>
      <c r="C9" s="7">
        <f>SUMIF(进货表!$C:$C,统计表!A9,进货表!$G:$G)</f>
        <v>0</v>
      </c>
      <c r="D9" s="7">
        <f>SUMIF(出货表!B:B,A9,出货表!E:E)</f>
        <v>0</v>
      </c>
      <c r="E9" s="7">
        <f>SUMIF(出货表!B:B,A9,出货表!F:F)</f>
        <v>0</v>
      </c>
      <c r="F9" s="7">
        <f t="shared" si="0"/>
        <v>0</v>
      </c>
      <c r="G9" s="7">
        <f>SUMIF(出货表!B:B,A9,出货表!H:H)</f>
        <v>0</v>
      </c>
      <c r="H9" s="7">
        <f>SUMIF(出货表!B:B,A9,出货表!J:J)</f>
        <v>0</v>
      </c>
      <c r="I9" s="7">
        <f t="shared" si="1"/>
        <v>0</v>
      </c>
      <c r="K9" s="7"/>
      <c r="L9" s="7"/>
    </row>
    <row r="10" spans="1:12" ht="18" customHeight="1">
      <c r="A10" s="7" t="s">
        <v>7</v>
      </c>
      <c r="B10" s="7">
        <f>SUMIF(进货表!$C:$C,统计表!A10,进货表!$F:$F)</f>
        <v>0</v>
      </c>
      <c r="C10" s="7">
        <f>SUMIF(进货表!$C:$C,统计表!A10,进货表!$G:$G)</f>
        <v>0</v>
      </c>
      <c r="D10" s="7">
        <f>SUMIF(出货表!B:B,A10,出货表!E:E)</f>
        <v>0</v>
      </c>
      <c r="E10" s="7">
        <f>SUMIF(出货表!B:B,A10,出货表!F:F)</f>
        <v>0</v>
      </c>
      <c r="F10" s="7">
        <f t="shared" si="0"/>
        <v>0</v>
      </c>
      <c r="G10" s="7">
        <f>SUMIF(出货表!B:B,A10,出货表!H:H)</f>
        <v>0</v>
      </c>
      <c r="H10" s="7">
        <f>SUMIF(出货表!B:B,A10,出货表!J:J)</f>
        <v>0</v>
      </c>
      <c r="I10" s="7">
        <f t="shared" si="1"/>
        <v>0</v>
      </c>
      <c r="K10" s="7"/>
      <c r="L10" s="7"/>
    </row>
    <row r="11" spans="1:12" ht="18" customHeight="1">
      <c r="A11" s="7" t="s">
        <v>8</v>
      </c>
      <c r="B11" s="7">
        <f>SUMIF(进货表!$C:$C,统计表!A11,进货表!$F:$F)</f>
        <v>0</v>
      </c>
      <c r="C11" s="7">
        <f>SUMIF(进货表!$C:$C,统计表!A11,进货表!$G:$G)</f>
        <v>0</v>
      </c>
      <c r="D11" s="7">
        <f>SUMIF(出货表!B:B,A11,出货表!E:E)</f>
        <v>0</v>
      </c>
      <c r="E11" s="7">
        <f>SUMIF(出货表!B:B,A11,出货表!F:F)</f>
        <v>0</v>
      </c>
      <c r="F11" s="7">
        <f t="shared" si="0"/>
        <v>0</v>
      </c>
      <c r="G11" s="7">
        <f>SUMIF(出货表!B:B,A11,出货表!H:H)</f>
        <v>0</v>
      </c>
      <c r="H11" s="7">
        <f>SUMIF(出货表!B:B,A11,出货表!J:J)</f>
        <v>0</v>
      </c>
      <c r="I11" s="7">
        <f t="shared" si="1"/>
        <v>0</v>
      </c>
      <c r="K11" s="7"/>
      <c r="L11" s="7"/>
    </row>
    <row r="12" spans="1:12" ht="18" customHeight="1">
      <c r="A12" s="7" t="s">
        <v>9</v>
      </c>
      <c r="B12" s="7">
        <f>SUMIF(进货表!$C:$C,统计表!A12,进货表!$F:$F)</f>
        <v>0</v>
      </c>
      <c r="C12" s="7">
        <f>SUMIF(进货表!$C:$C,统计表!A12,进货表!$G:$G)</f>
        <v>0</v>
      </c>
      <c r="D12" s="7">
        <f>SUMIF(出货表!B:B,A12,出货表!E:E)</f>
        <v>0</v>
      </c>
      <c r="E12" s="7">
        <f>SUMIF(出货表!B:B,A12,出货表!F:F)</f>
        <v>0</v>
      </c>
      <c r="F12" s="7">
        <f t="shared" si="0"/>
        <v>0</v>
      </c>
      <c r="G12" s="7">
        <f>SUMIF(出货表!B:B,A12,出货表!H:H)</f>
        <v>0</v>
      </c>
      <c r="H12" s="7">
        <f>SUMIF(出货表!B:B,A12,出货表!J:J)</f>
        <v>0</v>
      </c>
      <c r="I12" s="7">
        <f t="shared" si="1"/>
        <v>0</v>
      </c>
      <c r="K12" s="7"/>
      <c r="L12" s="7"/>
    </row>
    <row r="13" spans="1:12" ht="18" customHeight="1">
      <c r="A13" s="7" t="s">
        <v>10</v>
      </c>
      <c r="B13" s="7">
        <f>SUMIF(进货表!$C:$C,统计表!A13,进货表!$F:$F)</f>
        <v>2000</v>
      </c>
      <c r="C13" s="7">
        <f>SUMIF(进货表!$C:$C,统计表!A13,进货表!$G:$G)</f>
        <v>2000</v>
      </c>
      <c r="D13" s="7">
        <f>SUMIF(出货表!B:B,A13,出货表!E:E)</f>
        <v>1500</v>
      </c>
      <c r="E13" s="7">
        <f>SUMIF(出货表!B:B,A13,出货表!F:F)</f>
        <v>6750</v>
      </c>
      <c r="F13" s="7">
        <f t="shared" si="0"/>
        <v>500</v>
      </c>
      <c r="G13" s="7">
        <f>SUMIF(出货表!B:B,A13,出货表!H:H)</f>
        <v>135</v>
      </c>
      <c r="H13" s="7">
        <f>SUMIF(出货表!B:B,A13,出货表!J:J)</f>
        <v>45</v>
      </c>
      <c r="I13" s="7">
        <f t="shared" si="1"/>
        <v>6930</v>
      </c>
      <c r="K13" s="7"/>
      <c r="L13" s="7"/>
    </row>
  </sheetData>
  <mergeCells count="3">
    <mergeCell ref="A1:I1"/>
    <mergeCell ref="K1:L1"/>
    <mergeCell ref="A2:B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opLeftCell="A2" workbookViewId="0">
      <selection activeCell="A2" sqref="A2:G2"/>
    </sheetView>
  </sheetViews>
  <sheetFormatPr defaultRowHeight="14.25"/>
  <cols>
    <col min="1" max="1" width="9.75" bestFit="1" customWidth="1"/>
    <col min="2" max="2" width="13" bestFit="1" customWidth="1"/>
    <col min="3" max="3" width="14.375" bestFit="1" customWidth="1"/>
    <col min="7" max="7" width="12.5" style="4" customWidth="1"/>
  </cols>
  <sheetData>
    <row r="1" spans="1:7" ht="23.25" customHeight="1">
      <c r="A1" s="9" t="s">
        <v>37</v>
      </c>
      <c r="B1" s="10"/>
      <c r="C1" s="10"/>
      <c r="D1" s="10"/>
      <c r="E1" s="10"/>
      <c r="F1" s="10"/>
      <c r="G1" s="10"/>
    </row>
    <row r="2" spans="1:7">
      <c r="A2" s="15" t="s">
        <v>30</v>
      </c>
      <c r="B2" s="15" t="s">
        <v>31</v>
      </c>
      <c r="C2" s="15" t="s">
        <v>32</v>
      </c>
      <c r="D2" s="15" t="s">
        <v>33</v>
      </c>
      <c r="E2" s="15" t="s">
        <v>34</v>
      </c>
      <c r="F2" s="15" t="s">
        <v>35</v>
      </c>
      <c r="G2" s="16" t="s">
        <v>36</v>
      </c>
    </row>
    <row r="3" spans="1:7">
      <c r="A3" s="6">
        <v>44722</v>
      </c>
      <c r="B3" s="5" t="s">
        <v>38</v>
      </c>
      <c r="C3" s="7" t="s">
        <v>39</v>
      </c>
      <c r="D3" s="7">
        <v>1.5</v>
      </c>
      <c r="E3" s="5" t="s">
        <v>40</v>
      </c>
      <c r="F3" s="7">
        <v>1000</v>
      </c>
      <c r="G3" s="8">
        <f>D3*F3</f>
        <v>1500</v>
      </c>
    </row>
    <row r="4" spans="1:7">
      <c r="A4" s="6">
        <v>44722</v>
      </c>
      <c r="B4" s="5" t="s">
        <v>41</v>
      </c>
      <c r="C4" s="7" t="s">
        <v>42</v>
      </c>
      <c r="D4" s="7">
        <v>1</v>
      </c>
      <c r="E4" s="5" t="s">
        <v>40</v>
      </c>
      <c r="F4" s="7">
        <v>2000</v>
      </c>
      <c r="G4" s="8">
        <f t="shared" ref="G4:G8" si="0">D4*F4</f>
        <v>2000</v>
      </c>
    </row>
    <row r="5" spans="1:7">
      <c r="A5" s="6">
        <v>44722</v>
      </c>
      <c r="B5" s="5" t="s">
        <v>43</v>
      </c>
      <c r="C5" s="7" t="s">
        <v>44</v>
      </c>
      <c r="D5" s="7">
        <v>0.5</v>
      </c>
      <c r="E5" s="5" t="s">
        <v>40</v>
      </c>
      <c r="F5" s="7">
        <v>3000</v>
      </c>
      <c r="G5" s="8">
        <f t="shared" si="0"/>
        <v>1500</v>
      </c>
    </row>
    <row r="6" spans="1:7">
      <c r="A6" s="6">
        <v>44722</v>
      </c>
      <c r="B6" s="5" t="s">
        <v>45</v>
      </c>
      <c r="C6" s="7" t="s">
        <v>46</v>
      </c>
      <c r="D6" s="7">
        <v>20</v>
      </c>
      <c r="E6" s="5" t="s">
        <v>40</v>
      </c>
      <c r="F6" s="7">
        <v>1500</v>
      </c>
      <c r="G6" s="8">
        <f t="shared" si="0"/>
        <v>30000</v>
      </c>
    </row>
    <row r="7" spans="1:7">
      <c r="A7" s="7"/>
      <c r="B7" s="7"/>
      <c r="C7" s="7"/>
      <c r="D7" s="7"/>
      <c r="E7" s="7"/>
      <c r="F7" s="7"/>
      <c r="G7" s="8">
        <f t="shared" si="0"/>
        <v>0</v>
      </c>
    </row>
    <row r="8" spans="1:7">
      <c r="A8" s="7"/>
      <c r="B8" s="7"/>
      <c r="C8" s="7"/>
      <c r="D8" s="7"/>
      <c r="E8" s="7"/>
      <c r="F8" s="7"/>
      <c r="G8" s="8">
        <f t="shared" si="0"/>
        <v>0</v>
      </c>
    </row>
    <row r="9" spans="1:7">
      <c r="A9" s="7"/>
      <c r="B9" s="7"/>
      <c r="C9" s="7"/>
      <c r="D9" s="7"/>
      <c r="E9" s="7"/>
      <c r="F9" s="7"/>
      <c r="G9" s="8"/>
    </row>
    <row r="10" spans="1:7">
      <c r="A10" s="7"/>
      <c r="B10" s="7"/>
      <c r="C10" s="7"/>
      <c r="D10" s="7"/>
      <c r="E10" s="7"/>
      <c r="F10" s="7"/>
      <c r="G10" s="8"/>
    </row>
    <row r="11" spans="1:7">
      <c r="A11" s="7"/>
      <c r="B11" s="7"/>
      <c r="C11" s="7"/>
      <c r="D11" s="7"/>
      <c r="E11" s="7"/>
      <c r="F11" s="7"/>
      <c r="G11" s="8"/>
    </row>
    <row r="12" spans="1:7">
      <c r="A12" s="7"/>
      <c r="B12" s="7"/>
      <c r="C12" s="7"/>
      <c r="D12" s="7"/>
      <c r="E12" s="7"/>
      <c r="F12" s="7"/>
      <c r="G12" s="8"/>
    </row>
    <row r="13" spans="1:7">
      <c r="A13" s="7"/>
      <c r="B13" s="7"/>
      <c r="C13" s="7"/>
      <c r="D13" s="7"/>
      <c r="E13" s="7"/>
      <c r="F13" s="7"/>
      <c r="G13" s="8"/>
    </row>
    <row r="14" spans="1:7">
      <c r="A14" s="7"/>
      <c r="B14" s="7"/>
      <c r="C14" s="7"/>
      <c r="D14" s="7"/>
      <c r="E14" s="7"/>
      <c r="F14" s="7"/>
      <c r="G14" s="8"/>
    </row>
  </sheetData>
  <mergeCells count="1">
    <mergeCell ref="A1:G1"/>
  </mergeCells>
  <phoneticPr fontId="2" type="noConversion"/>
  <dataValidations count="1">
    <dataValidation type="list" allowBlank="1" showInputMessage="1" showErrorMessage="1" sqref="C1:C1048576">
      <formula1>类目表!$A:A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A2" sqref="A2:K2"/>
    </sheetView>
  </sheetViews>
  <sheetFormatPr defaultRowHeight="14.25"/>
  <cols>
    <col min="1" max="1" width="9.75" bestFit="1" customWidth="1"/>
    <col min="2" max="2" width="14.375" bestFit="1" customWidth="1"/>
    <col min="6" max="6" width="10.875" style="4" bestFit="1" customWidth="1"/>
    <col min="7" max="7" width="9" bestFit="1" customWidth="1"/>
    <col min="11" max="11" width="10.625" customWidth="1"/>
  </cols>
  <sheetData>
    <row r="1" spans="1:11" ht="23.25" customHeight="1">
      <c r="A1" s="11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17" t="s">
        <v>30</v>
      </c>
      <c r="B2" s="17" t="s">
        <v>32</v>
      </c>
      <c r="C2" s="17" t="s">
        <v>33</v>
      </c>
      <c r="D2" s="17" t="s">
        <v>34</v>
      </c>
      <c r="E2" s="17" t="s">
        <v>35</v>
      </c>
      <c r="F2" s="18" t="s">
        <v>48</v>
      </c>
      <c r="G2" s="17" t="s">
        <v>49</v>
      </c>
      <c r="H2" s="17" t="s">
        <v>50</v>
      </c>
      <c r="I2" s="17" t="s">
        <v>51</v>
      </c>
      <c r="J2" s="17" t="s">
        <v>52</v>
      </c>
      <c r="K2" s="17" t="s">
        <v>36</v>
      </c>
    </row>
    <row r="3" spans="1:11">
      <c r="A3" s="6">
        <v>44723</v>
      </c>
      <c r="B3" s="7" t="s">
        <v>39</v>
      </c>
      <c r="C3" s="7">
        <v>8</v>
      </c>
      <c r="D3" s="5" t="s">
        <v>40</v>
      </c>
      <c r="E3" s="7">
        <v>1000</v>
      </c>
      <c r="F3" s="8">
        <f>C3*E3</f>
        <v>8000</v>
      </c>
      <c r="G3" s="7" t="s">
        <v>11</v>
      </c>
      <c r="H3" s="7">
        <v>75</v>
      </c>
      <c r="I3" s="7" t="s">
        <v>17</v>
      </c>
      <c r="J3" s="7">
        <v>25</v>
      </c>
      <c r="K3" s="8">
        <f>F3+H3+J3</f>
        <v>8100</v>
      </c>
    </row>
    <row r="4" spans="1:11">
      <c r="A4" s="6">
        <v>44723</v>
      </c>
      <c r="B4" s="7" t="s">
        <v>42</v>
      </c>
      <c r="C4" s="7">
        <v>4.5</v>
      </c>
      <c r="D4" s="5" t="s">
        <v>40</v>
      </c>
      <c r="E4" s="7">
        <v>1500</v>
      </c>
      <c r="F4" s="8">
        <f t="shared" ref="F4:F14" si="0">C4*E4</f>
        <v>6750</v>
      </c>
      <c r="G4" s="7" t="s">
        <v>23</v>
      </c>
      <c r="H4" s="7">
        <v>135</v>
      </c>
      <c r="I4" s="7" t="s">
        <v>20</v>
      </c>
      <c r="J4" s="7">
        <v>45</v>
      </c>
      <c r="K4" s="8">
        <f>F4+H4+J4</f>
        <v>6930</v>
      </c>
    </row>
    <row r="5" spans="1:11">
      <c r="A5" s="6">
        <v>44723</v>
      </c>
      <c r="B5" s="7" t="s">
        <v>44</v>
      </c>
      <c r="C5" s="7">
        <v>3.5</v>
      </c>
      <c r="D5" s="5" t="s">
        <v>40</v>
      </c>
      <c r="E5" s="7">
        <v>500</v>
      </c>
      <c r="F5" s="8">
        <f t="shared" si="0"/>
        <v>1750</v>
      </c>
      <c r="G5" s="7" t="s">
        <v>11</v>
      </c>
      <c r="H5" s="7">
        <v>50</v>
      </c>
      <c r="I5" s="7" t="s">
        <v>17</v>
      </c>
      <c r="J5" s="7">
        <v>25</v>
      </c>
      <c r="K5" s="8">
        <f t="shared" ref="K5:K14" si="1">F5+H5+J5</f>
        <v>1825</v>
      </c>
    </row>
    <row r="6" spans="1:11">
      <c r="A6" s="6">
        <v>44723</v>
      </c>
      <c r="B6" s="7" t="s">
        <v>46</v>
      </c>
      <c r="C6" s="7">
        <v>120</v>
      </c>
      <c r="D6" s="5" t="s">
        <v>40</v>
      </c>
      <c r="E6" s="7">
        <v>800</v>
      </c>
      <c r="F6" s="8">
        <f t="shared" si="0"/>
        <v>96000</v>
      </c>
      <c r="G6" s="7" t="s">
        <v>17</v>
      </c>
      <c r="H6" s="7">
        <v>300</v>
      </c>
      <c r="I6" s="7" t="s">
        <v>20</v>
      </c>
      <c r="J6" s="7">
        <v>68</v>
      </c>
      <c r="K6" s="8">
        <f t="shared" si="1"/>
        <v>96368</v>
      </c>
    </row>
    <row r="7" spans="1:11">
      <c r="A7" s="7"/>
      <c r="B7" s="7"/>
      <c r="C7" s="7"/>
      <c r="D7" s="7"/>
      <c r="E7" s="7"/>
      <c r="F7" s="8">
        <f t="shared" si="0"/>
        <v>0</v>
      </c>
      <c r="G7" s="7"/>
      <c r="H7" s="7"/>
      <c r="I7" s="7"/>
      <c r="J7" s="7"/>
      <c r="K7" s="8">
        <f t="shared" si="1"/>
        <v>0</v>
      </c>
    </row>
    <row r="8" spans="1:11">
      <c r="A8" s="7"/>
      <c r="B8" s="7"/>
      <c r="C8" s="7"/>
      <c r="D8" s="7"/>
      <c r="E8" s="7"/>
      <c r="F8" s="8">
        <f t="shared" si="0"/>
        <v>0</v>
      </c>
      <c r="G8" s="7"/>
      <c r="H8" s="7"/>
      <c r="I8" s="7"/>
      <c r="J8" s="7"/>
      <c r="K8" s="8">
        <f t="shared" si="1"/>
        <v>0</v>
      </c>
    </row>
    <row r="9" spans="1:11">
      <c r="A9" s="7"/>
      <c r="B9" s="7"/>
      <c r="C9" s="7"/>
      <c r="D9" s="7"/>
      <c r="E9" s="7"/>
      <c r="F9" s="8">
        <f t="shared" si="0"/>
        <v>0</v>
      </c>
      <c r="G9" s="7"/>
      <c r="H9" s="7"/>
      <c r="I9" s="7"/>
      <c r="J9" s="7"/>
      <c r="K9" s="8">
        <f t="shared" si="1"/>
        <v>0</v>
      </c>
    </row>
    <row r="10" spans="1:11">
      <c r="A10" s="7"/>
      <c r="B10" s="7"/>
      <c r="C10" s="7"/>
      <c r="D10" s="7"/>
      <c r="E10" s="7"/>
      <c r="F10" s="8">
        <f t="shared" si="0"/>
        <v>0</v>
      </c>
      <c r="G10" s="7"/>
      <c r="H10" s="7"/>
      <c r="I10" s="7"/>
      <c r="J10" s="7"/>
      <c r="K10" s="8">
        <f t="shared" si="1"/>
        <v>0</v>
      </c>
    </row>
    <row r="11" spans="1:11">
      <c r="A11" s="7"/>
      <c r="B11" s="7"/>
      <c r="C11" s="7"/>
      <c r="D11" s="7"/>
      <c r="E11" s="7"/>
      <c r="F11" s="8">
        <f t="shared" si="0"/>
        <v>0</v>
      </c>
      <c r="G11" s="7"/>
      <c r="H11" s="7"/>
      <c r="I11" s="7"/>
      <c r="J11" s="7"/>
      <c r="K11" s="8">
        <f t="shared" si="1"/>
        <v>0</v>
      </c>
    </row>
    <row r="12" spans="1:11">
      <c r="A12" s="7"/>
      <c r="B12" s="7"/>
      <c r="C12" s="7"/>
      <c r="D12" s="7"/>
      <c r="E12" s="7"/>
      <c r="F12" s="8">
        <f t="shared" si="0"/>
        <v>0</v>
      </c>
      <c r="G12" s="7"/>
      <c r="H12" s="7"/>
      <c r="I12" s="7"/>
      <c r="J12" s="7"/>
      <c r="K12" s="8">
        <f t="shared" si="1"/>
        <v>0</v>
      </c>
    </row>
    <row r="13" spans="1:11">
      <c r="A13" s="7"/>
      <c r="B13" s="7"/>
      <c r="C13" s="7"/>
      <c r="D13" s="7"/>
      <c r="E13" s="7"/>
      <c r="F13" s="8">
        <f t="shared" si="0"/>
        <v>0</v>
      </c>
      <c r="G13" s="7"/>
      <c r="H13" s="7"/>
      <c r="I13" s="7"/>
      <c r="J13" s="7"/>
      <c r="K13" s="8">
        <f t="shared" si="1"/>
        <v>0</v>
      </c>
    </row>
    <row r="14" spans="1:11">
      <c r="A14" s="7"/>
      <c r="B14" s="7"/>
      <c r="C14" s="7"/>
      <c r="D14" s="7"/>
      <c r="E14" s="7"/>
      <c r="F14" s="8">
        <f t="shared" si="0"/>
        <v>0</v>
      </c>
      <c r="G14" s="7"/>
      <c r="H14" s="7"/>
      <c r="I14" s="7"/>
      <c r="J14" s="7"/>
      <c r="K14" s="8">
        <f t="shared" si="1"/>
        <v>0</v>
      </c>
    </row>
  </sheetData>
  <mergeCells count="1">
    <mergeCell ref="A1:K1"/>
  </mergeCells>
  <phoneticPr fontId="2" type="noConversion"/>
  <dataValidations count="3">
    <dataValidation type="list" allowBlank="1" showInputMessage="1" showErrorMessage="1" sqref="B2:B1048576">
      <formula1>类目表!$A:A</formula1>
    </dataValidation>
    <dataValidation type="list" allowBlank="1" showInputMessage="1" showErrorMessage="1" sqref="G2:G1048576">
      <formula1>合作职员!$A2:A100</formula1>
    </dataValidation>
    <dataValidation type="list" allowBlank="1" showInputMessage="1" showErrorMessage="1" sqref="I2:I1048576">
      <formula1>合作职员!A2:A100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sqref="A1:A10"/>
    </sheetView>
  </sheetViews>
  <sheetFormatPr defaultRowHeight="14.25"/>
  <cols>
    <col min="1" max="1" width="13.5" bestFit="1" customWidth="1"/>
  </cols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s="3" t="s">
        <v>5</v>
      </c>
    </row>
    <row r="6" spans="1:1">
      <c r="A6" s="3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2" sqref="A2:A5"/>
    </sheetView>
  </sheetViews>
  <sheetFormatPr defaultRowHeight="14.25"/>
  <cols>
    <col min="2" max="2" width="10.5" bestFit="1" customWidth="1"/>
    <col min="3" max="3" width="15.375" customWidth="1"/>
  </cols>
  <sheetData>
    <row r="1" spans="1:3">
      <c r="A1" s="3" t="s">
        <v>13</v>
      </c>
      <c r="B1" s="3" t="s">
        <v>14</v>
      </c>
      <c r="C1" s="3" t="s">
        <v>15</v>
      </c>
    </row>
    <row r="2" spans="1:3">
      <c r="A2" s="3" t="s">
        <v>12</v>
      </c>
      <c r="B2">
        <v>132000000</v>
      </c>
      <c r="C2" s="3" t="s">
        <v>16</v>
      </c>
    </row>
    <row r="3" spans="1:3">
      <c r="A3" s="3" t="s">
        <v>18</v>
      </c>
      <c r="B3" t="s">
        <v>19</v>
      </c>
      <c r="C3" s="3" t="s">
        <v>16</v>
      </c>
    </row>
    <row r="4" spans="1:3">
      <c r="A4" s="3" t="s">
        <v>21</v>
      </c>
      <c r="C4" s="3" t="s">
        <v>22</v>
      </c>
    </row>
    <row r="5" spans="1:3">
      <c r="A5" s="3" t="s">
        <v>24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"/>
    </sheetView>
  </sheetViews>
  <sheetFormatPr defaultRowHeight="14.25"/>
  <sheetData>
    <row r="1" spans="1:1">
      <c r="A1" s="3" t="s">
        <v>25</v>
      </c>
    </row>
    <row r="2" spans="1:1">
      <c r="A2" s="3" t="s">
        <v>26</v>
      </c>
    </row>
    <row r="3" spans="1:1">
      <c r="A3" s="3" t="s">
        <v>27</v>
      </c>
    </row>
    <row r="4" spans="1:1">
      <c r="A4" s="3" t="s">
        <v>28</v>
      </c>
    </row>
    <row r="5" spans="1:1">
      <c r="A5" s="3" t="s">
        <v>29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主页</vt:lpstr>
      <vt:lpstr>统计表</vt:lpstr>
      <vt:lpstr>进货表</vt:lpstr>
      <vt:lpstr>出货表</vt:lpstr>
      <vt:lpstr>类目表</vt:lpstr>
      <vt:lpstr>合作职员</vt:lpstr>
      <vt:lpstr>支付方式表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2022-06-11T11:33:21Z</dcterms:modified>
</cp:coreProperties>
</file>