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主页" sheetId="1" r:id="rId1"/>
    <sheet name="类目" sheetId="2" r:id="rId2"/>
    <sheet name="进货明细" sheetId="3" r:id="rId3"/>
    <sheet name="出货明细" sheetId="4" r:id="rId4"/>
    <sheet name="利润统计表" sheetId="5" r:id="rId5"/>
  </sheets>
  <calcPr calcId="125725"/>
</workbook>
</file>

<file path=xl/calcChain.xml><?xml version="1.0" encoding="utf-8"?>
<calcChain xmlns="http://schemas.openxmlformats.org/spreadsheetml/2006/main">
  <c r="E4" i="4"/>
  <c r="E4" i="5" s="1"/>
  <c r="E3" i="4"/>
  <c r="E5" i="5"/>
  <c r="E6"/>
  <c r="E7"/>
  <c r="E8"/>
  <c r="E9"/>
  <c r="E10"/>
  <c r="E11"/>
  <c r="E12"/>
  <c r="E13"/>
  <c r="E14"/>
  <c r="E15"/>
  <c r="E3"/>
  <c r="D4"/>
  <c r="D5"/>
  <c r="D6"/>
  <c r="D7"/>
  <c r="D8"/>
  <c r="D9"/>
  <c r="D10"/>
  <c r="D11"/>
  <c r="D12"/>
  <c r="D13"/>
  <c r="D14"/>
  <c r="D15"/>
  <c r="D3"/>
  <c r="C5"/>
  <c r="C6"/>
  <c r="C7"/>
  <c r="C8"/>
  <c r="C9"/>
  <c r="C10"/>
  <c r="C11"/>
  <c r="C12"/>
  <c r="C13"/>
  <c r="C14"/>
  <c r="C15"/>
  <c r="C3"/>
  <c r="B4"/>
  <c r="B5"/>
  <c r="B6"/>
  <c r="B7"/>
  <c r="B8"/>
  <c r="B9"/>
  <c r="B10"/>
  <c r="B11"/>
  <c r="B12"/>
  <c r="B13"/>
  <c r="B14"/>
  <c r="B15"/>
  <c r="B3"/>
  <c r="E2" i="4"/>
  <c r="E3" i="3"/>
  <c r="E4"/>
  <c r="E5"/>
  <c r="E6"/>
  <c r="E7"/>
  <c r="E8"/>
  <c r="E2"/>
  <c r="C4" i="5" l="1"/>
  <c r="C16" s="1"/>
  <c r="E16"/>
  <c r="G14"/>
  <c r="G10"/>
  <c r="G6"/>
  <c r="D16"/>
  <c r="G12"/>
  <c r="G8"/>
  <c r="G11"/>
  <c r="G7"/>
  <c r="G15"/>
  <c r="B16"/>
  <c r="G13"/>
  <c r="G9"/>
  <c r="G5"/>
  <c r="F14"/>
  <c r="F10"/>
  <c r="F6"/>
  <c r="F7"/>
  <c r="G3"/>
  <c r="F15"/>
  <c r="F11"/>
  <c r="F3"/>
  <c r="F12"/>
  <c r="F8"/>
  <c r="F4"/>
  <c r="F13"/>
  <c r="F9"/>
  <c r="F5"/>
  <c r="G4" l="1"/>
  <c r="G16" s="1"/>
  <c r="F16"/>
</calcChain>
</file>

<file path=xl/sharedStrings.xml><?xml version="1.0" encoding="utf-8"?>
<sst xmlns="http://schemas.openxmlformats.org/spreadsheetml/2006/main" count="55" uniqueCount="32">
  <si>
    <t>沙子，石头、砖利润系统</t>
    <phoneticPr fontId="2" type="noConversion"/>
  </si>
  <si>
    <r>
      <t>24</t>
    </r>
    <r>
      <rPr>
        <sz val="11"/>
        <color theme="1"/>
        <rFont val="宋体"/>
        <family val="3"/>
        <charset val="134"/>
      </rPr>
      <t>砖</t>
    </r>
    <phoneticPr fontId="2" type="noConversion"/>
  </si>
  <si>
    <t>粗砂</t>
  </si>
  <si>
    <t>粗砂</t>
    <phoneticPr fontId="2" type="noConversion"/>
  </si>
  <si>
    <t>细沙</t>
  </si>
  <si>
    <t>细沙</t>
    <phoneticPr fontId="2" type="noConversion"/>
  </si>
  <si>
    <t>公分石</t>
    <phoneticPr fontId="2" type="noConversion"/>
  </si>
  <si>
    <t>50KG水泥</t>
    <phoneticPr fontId="2" type="noConversion"/>
  </si>
  <si>
    <t>80x瓷砖</t>
    <phoneticPr fontId="2" type="noConversion"/>
  </si>
  <si>
    <t>30x卫浴瓷砖</t>
    <phoneticPr fontId="2" type="noConversion"/>
  </si>
  <si>
    <t>砖刀</t>
    <phoneticPr fontId="2" type="noConversion"/>
  </si>
  <si>
    <t>铲子</t>
    <phoneticPr fontId="2" type="noConversion"/>
  </si>
  <si>
    <t>中沙</t>
    <phoneticPr fontId="2" type="noConversion"/>
  </si>
  <si>
    <t>三角沙</t>
    <phoneticPr fontId="2" type="noConversion"/>
  </si>
  <si>
    <t>石粉</t>
    <phoneticPr fontId="2" type="noConversion"/>
  </si>
  <si>
    <t>花光石</t>
    <phoneticPr fontId="2" type="noConversion"/>
  </si>
  <si>
    <t>进货日期</t>
    <phoneticPr fontId="2" type="noConversion"/>
  </si>
  <si>
    <t>类目</t>
    <phoneticPr fontId="2" type="noConversion"/>
  </si>
  <si>
    <t>单价</t>
    <phoneticPr fontId="2" type="noConversion"/>
  </si>
  <si>
    <t>数量</t>
    <phoneticPr fontId="2" type="noConversion"/>
  </si>
  <si>
    <t>合计</t>
    <phoneticPr fontId="2" type="noConversion"/>
  </si>
  <si>
    <t>出货日期</t>
    <phoneticPr fontId="2" type="noConversion"/>
  </si>
  <si>
    <r>
      <t>24</t>
    </r>
    <r>
      <rPr>
        <sz val="14"/>
        <color theme="1"/>
        <rFont val="宋体"/>
        <family val="3"/>
        <charset val="134"/>
      </rPr>
      <t>砖</t>
    </r>
    <phoneticPr fontId="2" type="noConversion"/>
  </si>
  <si>
    <t>24砖</t>
  </si>
  <si>
    <t>进货数量小计</t>
    <phoneticPr fontId="2" type="noConversion"/>
  </si>
  <si>
    <t>进货金额小计</t>
    <phoneticPr fontId="2" type="noConversion"/>
  </si>
  <si>
    <t>出货数量小计</t>
    <phoneticPr fontId="2" type="noConversion"/>
  </si>
  <si>
    <t>出货金额小计</t>
    <phoneticPr fontId="2" type="noConversion"/>
  </si>
  <si>
    <t>利润小计</t>
    <phoneticPr fontId="2" type="noConversion"/>
  </si>
  <si>
    <t>库存</t>
    <phoneticPr fontId="2" type="noConversion"/>
  </si>
  <si>
    <t>2022-68</t>
    <phoneticPr fontId="2" type="noConversion"/>
  </si>
  <si>
    <t>沙石厂利润统计表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</si>
</sst>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Tahoma"/>
      <family val="2"/>
      <charset val="134"/>
    </font>
    <font>
      <b/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8"/>
      <color theme="1"/>
      <name val="Tahoma"/>
      <family val="2"/>
      <charset val="134"/>
    </font>
    <font>
      <b/>
      <sz val="11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color theme="1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0" fillId="0" borderId="1" xfId="0" applyBorder="1"/>
    <xf numFmtId="0" fontId="7" fillId="0" borderId="1" xfId="0" applyFont="1" applyBorder="1"/>
    <xf numFmtId="0" fontId="8" fillId="0" borderId="1" xfId="0" applyFont="1" applyBorder="1"/>
    <xf numFmtId="0" fontId="6" fillId="0" borderId="1" xfId="0" applyFont="1" applyBorder="1"/>
    <xf numFmtId="0" fontId="1" fillId="0" borderId="1" xfId="0" applyFont="1" applyBorder="1"/>
    <xf numFmtId="14" fontId="3" fillId="0" borderId="0" xfId="0" applyNumberFormat="1" applyFont="1"/>
    <xf numFmtId="14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36827;&#36135;&#26126;&#32454;!A1"/><Relationship Id="rId2" Type="http://schemas.openxmlformats.org/officeDocument/2006/relationships/hyperlink" Target="#&#31867;&#30446;!A1"/><Relationship Id="rId1" Type="http://schemas.openxmlformats.org/officeDocument/2006/relationships/hyperlink" Target="#&#21033;&#28070;&#32479;&#35745;&#34920;!A1"/><Relationship Id="rId4" Type="http://schemas.openxmlformats.org/officeDocument/2006/relationships/hyperlink" Target="#&#20986;&#36135;&#26126;&#32454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47625</xdr:rowOff>
    </xdr:from>
    <xdr:to>
      <xdr:col>3</xdr:col>
      <xdr:colOff>38100</xdr:colOff>
      <xdr:row>6</xdr:row>
      <xdr:rowOff>9525</xdr:rowOff>
    </xdr:to>
    <xdr:sp macro="" textlink="">
      <xdr:nvSpPr>
        <xdr:cNvPr id="2" name="圆角矩形 1">
          <a:hlinkClick xmlns:r="http://schemas.openxmlformats.org/officeDocument/2006/relationships" r:id="rId1"/>
        </xdr:cNvPr>
        <xdr:cNvSpPr/>
      </xdr:nvSpPr>
      <xdr:spPr>
        <a:xfrm>
          <a:off x="76200" y="685800"/>
          <a:ext cx="2019300" cy="68580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600" b="1"/>
            <a:t>利润表</a:t>
          </a:r>
        </a:p>
      </xdr:txBody>
    </xdr:sp>
    <xdr:clientData/>
  </xdr:twoCellAnchor>
  <xdr:twoCellAnchor>
    <xdr:from>
      <xdr:col>4</xdr:col>
      <xdr:colOff>95250</xdr:colOff>
      <xdr:row>2</xdr:row>
      <xdr:rowOff>85724</xdr:rowOff>
    </xdr:from>
    <xdr:to>
      <xdr:col>6</xdr:col>
      <xdr:colOff>304800</xdr:colOff>
      <xdr:row>5</xdr:row>
      <xdr:rowOff>180974</xdr:rowOff>
    </xdr:to>
    <xdr:sp macro="" textlink="">
      <xdr:nvSpPr>
        <xdr:cNvPr id="3" name="圆角矩形 2">
          <a:hlinkClick xmlns:r="http://schemas.openxmlformats.org/officeDocument/2006/relationships" r:id="rId2"/>
        </xdr:cNvPr>
        <xdr:cNvSpPr/>
      </xdr:nvSpPr>
      <xdr:spPr>
        <a:xfrm>
          <a:off x="2838450" y="723899"/>
          <a:ext cx="1581150" cy="6381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600" b="1"/>
            <a:t>类目表</a:t>
          </a:r>
        </a:p>
      </xdr:txBody>
    </xdr:sp>
    <xdr:clientData/>
  </xdr:twoCellAnchor>
  <xdr:twoCellAnchor>
    <xdr:from>
      <xdr:col>0</xdr:col>
      <xdr:colOff>247650</xdr:colOff>
      <xdr:row>8</xdr:row>
      <xdr:rowOff>123825</xdr:rowOff>
    </xdr:from>
    <xdr:to>
      <xdr:col>2</xdr:col>
      <xdr:colOff>457200</xdr:colOff>
      <xdr:row>12</xdr:row>
      <xdr:rowOff>38100</xdr:rowOff>
    </xdr:to>
    <xdr:sp macro="" textlink="">
      <xdr:nvSpPr>
        <xdr:cNvPr id="4" name="圆角矩形 3">
          <a:hlinkClick xmlns:r="http://schemas.openxmlformats.org/officeDocument/2006/relationships" r:id="rId3"/>
        </xdr:cNvPr>
        <xdr:cNvSpPr/>
      </xdr:nvSpPr>
      <xdr:spPr>
        <a:xfrm>
          <a:off x="247650" y="1847850"/>
          <a:ext cx="1581150" cy="6381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600" b="1"/>
            <a:t>进货明细表</a:t>
          </a:r>
        </a:p>
      </xdr:txBody>
    </xdr:sp>
    <xdr:clientData/>
  </xdr:twoCellAnchor>
  <xdr:twoCellAnchor>
    <xdr:from>
      <xdr:col>4</xdr:col>
      <xdr:colOff>38100</xdr:colOff>
      <xdr:row>8</xdr:row>
      <xdr:rowOff>142875</xdr:rowOff>
    </xdr:from>
    <xdr:to>
      <xdr:col>6</xdr:col>
      <xdr:colOff>247650</xdr:colOff>
      <xdr:row>12</xdr:row>
      <xdr:rowOff>57150</xdr:rowOff>
    </xdr:to>
    <xdr:sp macro="" textlink="">
      <xdr:nvSpPr>
        <xdr:cNvPr id="5" name="圆角矩形 4">
          <a:hlinkClick xmlns:r="http://schemas.openxmlformats.org/officeDocument/2006/relationships" r:id="rId4"/>
        </xdr:cNvPr>
        <xdr:cNvSpPr/>
      </xdr:nvSpPr>
      <xdr:spPr>
        <a:xfrm>
          <a:off x="2781300" y="1866900"/>
          <a:ext cx="1581150" cy="6381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600" b="1"/>
            <a:t>出货明细表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K7" sqref="K7"/>
    </sheetView>
  </sheetViews>
  <sheetFormatPr defaultRowHeight="14.25"/>
  <sheetData>
    <row r="1" spans="1:9" ht="36" customHeight="1">
      <c r="A1" s="12" t="s">
        <v>0</v>
      </c>
      <c r="B1" s="13"/>
      <c r="C1" s="13"/>
      <c r="D1" s="13"/>
      <c r="E1" s="13"/>
      <c r="F1" s="13"/>
      <c r="G1" s="13"/>
      <c r="H1" s="13"/>
      <c r="I1" s="14"/>
    </row>
    <row r="2" spans="1:9">
      <c r="A2" s="14"/>
      <c r="B2" s="14"/>
      <c r="C2" s="14"/>
      <c r="D2" s="14"/>
      <c r="E2" s="14"/>
      <c r="F2" s="14"/>
      <c r="G2" s="14"/>
      <c r="H2" s="14"/>
      <c r="I2" s="14"/>
    </row>
    <row r="3" spans="1:9">
      <c r="A3" s="14"/>
      <c r="B3" s="14"/>
      <c r="C3" s="14"/>
      <c r="D3" s="14"/>
      <c r="E3" s="14"/>
      <c r="F3" s="14"/>
      <c r="G3" s="14"/>
      <c r="H3" s="14"/>
      <c r="I3" s="14"/>
    </row>
    <row r="4" spans="1:9">
      <c r="A4" s="14"/>
      <c r="B4" s="14"/>
      <c r="C4" s="14"/>
      <c r="D4" s="14"/>
      <c r="E4" s="14"/>
      <c r="F4" s="14"/>
      <c r="G4" s="14"/>
      <c r="H4" s="14"/>
      <c r="I4" s="14"/>
    </row>
    <row r="5" spans="1:9">
      <c r="A5" s="14"/>
      <c r="B5" s="14"/>
      <c r="C5" s="14"/>
      <c r="D5" s="14"/>
      <c r="E5" s="14"/>
      <c r="F5" s="14"/>
      <c r="G5" s="14"/>
      <c r="H5" s="14"/>
      <c r="I5" s="14"/>
    </row>
    <row r="6" spans="1:9">
      <c r="A6" s="14"/>
      <c r="B6" s="14"/>
      <c r="C6" s="14"/>
      <c r="D6" s="14"/>
      <c r="E6" s="14"/>
      <c r="F6" s="14"/>
      <c r="G6" s="14"/>
      <c r="H6" s="14"/>
      <c r="I6" s="14"/>
    </row>
    <row r="7" spans="1:9">
      <c r="A7" s="14"/>
      <c r="B7" s="14"/>
      <c r="C7" s="14"/>
      <c r="D7" s="14"/>
      <c r="E7" s="14"/>
      <c r="F7" s="14"/>
      <c r="G7" s="14"/>
      <c r="H7" s="14"/>
      <c r="I7" s="14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pans="1:9">
      <c r="A12" s="14"/>
      <c r="B12" s="14"/>
      <c r="C12" s="14"/>
      <c r="D12" s="14"/>
      <c r="E12" s="14"/>
      <c r="F12" s="14"/>
      <c r="G12" s="14"/>
      <c r="H12" s="14"/>
      <c r="I12" s="14"/>
    </row>
    <row r="13" spans="1:9">
      <c r="A13" s="14"/>
      <c r="B13" s="14"/>
      <c r="C13" s="14"/>
      <c r="D13" s="14"/>
      <c r="E13" s="14"/>
      <c r="F13" s="14"/>
      <c r="G13" s="14"/>
      <c r="H13" s="14"/>
      <c r="I13" s="14"/>
    </row>
    <row r="14" spans="1:9">
      <c r="A14" s="14"/>
      <c r="B14" s="14"/>
      <c r="C14" s="14"/>
      <c r="D14" s="14"/>
      <c r="E14" s="14"/>
      <c r="F14" s="14"/>
      <c r="G14" s="14"/>
      <c r="H14" s="14"/>
      <c r="I14" s="14"/>
    </row>
    <row r="15" spans="1:9">
      <c r="A15" s="14"/>
      <c r="B15" s="14"/>
      <c r="C15" s="14"/>
      <c r="D15" s="14"/>
      <c r="E15" s="14"/>
      <c r="F15" s="14"/>
      <c r="G15" s="14"/>
      <c r="H15" s="14"/>
      <c r="I15" s="14"/>
    </row>
    <row r="16" spans="1:9">
      <c r="A16" s="14"/>
      <c r="B16" s="14"/>
      <c r="C16" s="14"/>
      <c r="D16" s="14"/>
      <c r="E16" s="14"/>
      <c r="F16" s="14"/>
      <c r="G16" s="14"/>
      <c r="H16" s="14"/>
      <c r="I16" s="14"/>
    </row>
    <row r="17" spans="1:9">
      <c r="A17" s="14"/>
      <c r="B17" s="14"/>
      <c r="C17" s="14"/>
      <c r="D17" s="14"/>
      <c r="E17" s="14"/>
      <c r="F17" s="14"/>
      <c r="G17" s="14"/>
      <c r="H17" s="14"/>
      <c r="I17" s="14"/>
    </row>
    <row r="18" spans="1:9">
      <c r="A18" s="14"/>
      <c r="B18" s="14"/>
      <c r="C18" s="14"/>
      <c r="D18" s="14"/>
      <c r="E18" s="14"/>
      <c r="F18" s="14"/>
      <c r="G18" s="14"/>
      <c r="H18" s="14"/>
      <c r="I18" s="14"/>
    </row>
    <row r="19" spans="1:9">
      <c r="A19" s="14"/>
      <c r="B19" s="14"/>
      <c r="C19" s="14"/>
      <c r="D19" s="14"/>
      <c r="E19" s="14"/>
      <c r="F19" s="14"/>
      <c r="G19" s="14"/>
      <c r="H19" s="14"/>
      <c r="I19" s="14"/>
    </row>
  </sheetData>
  <mergeCells count="1">
    <mergeCell ref="A1:H1"/>
  </mergeCells>
  <phoneticPr fontId="2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3"/>
  <sheetViews>
    <sheetView workbookViewId="0"/>
  </sheetViews>
  <sheetFormatPr defaultRowHeight="14.25"/>
  <cols>
    <col min="1" max="1" width="12.25" bestFit="1" customWidth="1"/>
  </cols>
  <sheetData>
    <row r="1" spans="1:1">
      <c r="A1" t="s">
        <v>1</v>
      </c>
    </row>
    <row r="2" spans="1:1">
      <c r="A2" s="1" t="s">
        <v>3</v>
      </c>
    </row>
    <row r="3" spans="1:1">
      <c r="A3" s="1" t="s">
        <v>5</v>
      </c>
    </row>
    <row r="4" spans="1:1">
      <c r="A4" s="1" t="s">
        <v>6</v>
      </c>
    </row>
    <row r="5" spans="1:1">
      <c r="A5" s="1" t="s">
        <v>7</v>
      </c>
    </row>
    <row r="6" spans="1:1">
      <c r="A6" s="1" t="s">
        <v>8</v>
      </c>
    </row>
    <row r="7" spans="1:1">
      <c r="A7" s="1" t="s">
        <v>9</v>
      </c>
    </row>
    <row r="8" spans="1:1">
      <c r="A8" s="1" t="s">
        <v>10</v>
      </c>
    </row>
    <row r="9" spans="1:1">
      <c r="A9" s="1" t="s">
        <v>11</v>
      </c>
    </row>
    <row r="10" spans="1:1">
      <c r="A10" s="1" t="s">
        <v>12</v>
      </c>
    </row>
    <row r="11" spans="1:1">
      <c r="A11" s="1" t="s">
        <v>13</v>
      </c>
    </row>
    <row r="12" spans="1:1">
      <c r="A12" s="1" t="s">
        <v>14</v>
      </c>
    </row>
    <row r="13" spans="1:1">
      <c r="A13" s="1" t="s">
        <v>15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E4" sqref="E4"/>
    </sheetView>
  </sheetViews>
  <sheetFormatPr defaultRowHeight="14.25"/>
  <cols>
    <col min="1" max="1" width="9.5" bestFit="1" customWidth="1"/>
  </cols>
  <sheetData>
    <row r="1" spans="1:5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</row>
    <row r="2" spans="1:5">
      <c r="A2" s="7">
        <v>44720</v>
      </c>
      <c r="B2" t="s">
        <v>23</v>
      </c>
      <c r="C2" s="1">
        <v>0.2</v>
      </c>
      <c r="D2">
        <v>100</v>
      </c>
      <c r="E2">
        <f>C2*D2</f>
        <v>20</v>
      </c>
    </row>
    <row r="3" spans="1:5">
      <c r="A3" s="8">
        <v>44720</v>
      </c>
      <c r="B3" t="s">
        <v>4</v>
      </c>
      <c r="C3">
        <v>100</v>
      </c>
      <c r="D3">
        <v>100</v>
      </c>
      <c r="E3">
        <f t="shared" ref="E3:E8" si="0">C3*D3</f>
        <v>10000</v>
      </c>
    </row>
    <row r="4" spans="1:5">
      <c r="A4" s="8">
        <v>44720</v>
      </c>
      <c r="B4" t="s">
        <v>2</v>
      </c>
      <c r="C4">
        <v>99</v>
      </c>
      <c r="D4">
        <v>50</v>
      </c>
      <c r="E4">
        <f t="shared" si="0"/>
        <v>4950</v>
      </c>
    </row>
    <row r="5" spans="1:5">
      <c r="A5" s="8">
        <v>44720</v>
      </c>
      <c r="B5" t="s">
        <v>2</v>
      </c>
      <c r="C5">
        <v>98</v>
      </c>
      <c r="D5">
        <v>52</v>
      </c>
      <c r="E5">
        <f t="shared" si="0"/>
        <v>5096</v>
      </c>
    </row>
    <row r="6" spans="1:5">
      <c r="A6" s="8">
        <v>44719</v>
      </c>
      <c r="B6" t="s">
        <v>2</v>
      </c>
      <c r="C6">
        <v>99</v>
      </c>
      <c r="D6">
        <v>68</v>
      </c>
      <c r="E6">
        <f t="shared" si="0"/>
        <v>6732</v>
      </c>
    </row>
    <row r="7" spans="1:5">
      <c r="E7">
        <f t="shared" si="0"/>
        <v>0</v>
      </c>
    </row>
    <row r="8" spans="1:5">
      <c r="E8">
        <f t="shared" si="0"/>
        <v>0</v>
      </c>
    </row>
  </sheetData>
  <phoneticPr fontId="2" type="noConversion"/>
  <dataValidations count="1">
    <dataValidation type="list" allowBlank="1" showInputMessage="1" showErrorMessage="1" sqref="B1:B1048576">
      <formula1>类目!$A:$A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4" sqref="E4"/>
    </sheetView>
  </sheetViews>
  <sheetFormatPr defaultRowHeight="14.25"/>
  <sheetData>
    <row r="1" spans="1:5">
      <c r="A1" s="1" t="s">
        <v>21</v>
      </c>
      <c r="B1" s="1" t="s">
        <v>17</v>
      </c>
      <c r="C1" s="1" t="s">
        <v>18</v>
      </c>
      <c r="D1" s="1" t="s">
        <v>19</v>
      </c>
      <c r="E1" s="1" t="s">
        <v>20</v>
      </c>
    </row>
    <row r="2" spans="1:5">
      <c r="A2" s="8">
        <v>44720</v>
      </c>
      <c r="B2" t="s">
        <v>23</v>
      </c>
      <c r="C2">
        <v>0.6</v>
      </c>
      <c r="D2">
        <v>80</v>
      </c>
      <c r="E2">
        <f>C2*D2</f>
        <v>48</v>
      </c>
    </row>
    <row r="3" spans="1:5">
      <c r="A3" s="8">
        <v>44720</v>
      </c>
      <c r="B3" t="s">
        <v>4</v>
      </c>
      <c r="C3">
        <v>300</v>
      </c>
      <c r="D3">
        <v>100</v>
      </c>
      <c r="E3">
        <f>C3*D3</f>
        <v>30000</v>
      </c>
    </row>
    <row r="4" spans="1:5">
      <c r="A4" t="s">
        <v>30</v>
      </c>
      <c r="B4" t="s">
        <v>2</v>
      </c>
      <c r="C4">
        <v>185</v>
      </c>
      <c r="D4">
        <v>135</v>
      </c>
      <c r="E4">
        <f>C4*D4</f>
        <v>24975</v>
      </c>
    </row>
  </sheetData>
  <phoneticPr fontId="2" type="noConversion"/>
  <dataValidations count="1">
    <dataValidation type="list" allowBlank="1" showInputMessage="1" showErrorMessage="1" sqref="B1:B1048576">
      <formula1>类目!$A:$A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I7" sqref="I7"/>
    </sheetView>
  </sheetViews>
  <sheetFormatPr defaultRowHeight="14.25"/>
  <cols>
    <col min="1" max="1" width="16.125" customWidth="1"/>
    <col min="2" max="2" width="15.125" customWidth="1"/>
    <col min="3" max="3" width="16.875" customWidth="1"/>
    <col min="4" max="5" width="16.625" bestFit="1" customWidth="1"/>
    <col min="6" max="6" width="16.625" customWidth="1"/>
    <col min="7" max="7" width="11.375" bestFit="1" customWidth="1"/>
  </cols>
  <sheetData>
    <row r="1" spans="1:7" ht="35.25" customHeight="1">
      <c r="A1" s="9" t="s">
        <v>31</v>
      </c>
      <c r="B1" s="10"/>
      <c r="C1" s="10"/>
      <c r="D1" s="10"/>
      <c r="E1" s="10"/>
      <c r="F1" s="10"/>
      <c r="G1" s="10"/>
    </row>
    <row r="2" spans="1:7" ht="22.5" customHeight="1">
      <c r="A2" s="11" t="s">
        <v>17</v>
      </c>
      <c r="B2" s="11" t="s">
        <v>24</v>
      </c>
      <c r="C2" s="11" t="s">
        <v>25</v>
      </c>
      <c r="D2" s="11" t="s">
        <v>26</v>
      </c>
      <c r="E2" s="11" t="s">
        <v>27</v>
      </c>
      <c r="F2" s="11" t="s">
        <v>29</v>
      </c>
      <c r="G2" s="11" t="s">
        <v>28</v>
      </c>
    </row>
    <row r="3" spans="1:7" ht="22.5" customHeight="1">
      <c r="A3" s="4" t="s">
        <v>22</v>
      </c>
      <c r="B3" s="4">
        <f>SUMIF(进货明细!B:B,A3,进货明细!D:D)</f>
        <v>100</v>
      </c>
      <c r="C3" s="4">
        <f>SUMIF(进货明细!B:B,A3,进货明细!E:E)</f>
        <v>20</v>
      </c>
      <c r="D3" s="2">
        <f>SUMIF(出货明细!B:B,利润统计表!A3,出货明细!D:D)</f>
        <v>80</v>
      </c>
      <c r="E3" s="2">
        <f>SUMIF(出货明细!B:B,利润统计表!A3,出货明细!E:E)</f>
        <v>48</v>
      </c>
      <c r="F3" s="2">
        <f>B3-D3</f>
        <v>20</v>
      </c>
      <c r="G3" s="2">
        <f>IFERROR(E3/D3,0)*B3-C3</f>
        <v>40</v>
      </c>
    </row>
    <row r="4" spans="1:7" ht="22.5" customHeight="1">
      <c r="A4" s="3" t="s">
        <v>3</v>
      </c>
      <c r="B4" s="4">
        <f>SUMIF(进货明细!B:B,A4,进货明细!D:D)</f>
        <v>170</v>
      </c>
      <c r="C4" s="4">
        <f>SUMIF(进货明细!B:B,A4,进货明细!E:E)</f>
        <v>16778</v>
      </c>
      <c r="D4" s="2">
        <f>SUMIF(出货明细!B:B,利润统计表!A4,出货明细!D:D)</f>
        <v>135</v>
      </c>
      <c r="E4" s="2">
        <f>SUMIF(出货明细!B:B,利润统计表!A4,出货明细!E:E)</f>
        <v>24975</v>
      </c>
      <c r="F4" s="2">
        <f t="shared" ref="F4:F15" si="0">B4-D4</f>
        <v>35</v>
      </c>
      <c r="G4" s="2">
        <f t="shared" ref="G4:G15" si="1">IFERROR(E4/D4,0)*B4-C4</f>
        <v>14672</v>
      </c>
    </row>
    <row r="5" spans="1:7" ht="22.5" customHeight="1">
      <c r="A5" s="3" t="s">
        <v>5</v>
      </c>
      <c r="B5" s="4">
        <f>SUMIF(进货明细!B:B,A5,进货明细!D:D)</f>
        <v>100</v>
      </c>
      <c r="C5" s="4">
        <f>SUMIF(进货明细!B:B,A5,进货明细!E:E)</f>
        <v>10000</v>
      </c>
      <c r="D5" s="2">
        <f>SUMIF(出货明细!B:B,利润统计表!A5,出货明细!D:D)</f>
        <v>100</v>
      </c>
      <c r="E5" s="2">
        <f>SUMIF(出货明细!B:B,利润统计表!A5,出货明细!E:E)</f>
        <v>30000</v>
      </c>
      <c r="F5" s="2">
        <f t="shared" si="0"/>
        <v>0</v>
      </c>
      <c r="G5" s="2">
        <f t="shared" si="1"/>
        <v>20000</v>
      </c>
    </row>
    <row r="6" spans="1:7" ht="22.5" customHeight="1">
      <c r="A6" s="3" t="s">
        <v>6</v>
      </c>
      <c r="B6" s="4">
        <f>SUMIF(进货明细!B:B,A6,进货明细!D:D)</f>
        <v>0</v>
      </c>
      <c r="C6" s="4">
        <f>SUMIF(进货明细!B:B,A6,进货明细!E:E)</f>
        <v>0</v>
      </c>
      <c r="D6" s="2">
        <f>SUMIF(出货明细!B:B,利润统计表!A6,出货明细!D:D)</f>
        <v>0</v>
      </c>
      <c r="E6" s="2">
        <f>SUMIF(出货明细!B:B,利润统计表!A6,出货明细!E:E)</f>
        <v>0</v>
      </c>
      <c r="F6" s="2">
        <f t="shared" si="0"/>
        <v>0</v>
      </c>
      <c r="G6" s="2">
        <f t="shared" si="1"/>
        <v>0</v>
      </c>
    </row>
    <row r="7" spans="1:7" ht="22.5" customHeight="1">
      <c r="A7" s="3" t="s">
        <v>7</v>
      </c>
      <c r="B7" s="4">
        <f>SUMIF(进货明细!B:B,A7,进货明细!D:D)</f>
        <v>0</v>
      </c>
      <c r="C7" s="4">
        <f>SUMIF(进货明细!B:B,A7,进货明细!E:E)</f>
        <v>0</v>
      </c>
      <c r="D7" s="2">
        <f>SUMIF(出货明细!B:B,利润统计表!A7,出货明细!D:D)</f>
        <v>0</v>
      </c>
      <c r="E7" s="2">
        <f>SUMIF(出货明细!B:B,利润统计表!A7,出货明细!E:E)</f>
        <v>0</v>
      </c>
      <c r="F7" s="2">
        <f t="shared" si="0"/>
        <v>0</v>
      </c>
      <c r="G7" s="2">
        <f t="shared" si="1"/>
        <v>0</v>
      </c>
    </row>
    <row r="8" spans="1:7" ht="22.5" customHeight="1">
      <c r="A8" s="3" t="s">
        <v>8</v>
      </c>
      <c r="B8" s="4">
        <f>SUMIF(进货明细!B:B,A8,进货明细!D:D)</f>
        <v>0</v>
      </c>
      <c r="C8" s="4">
        <f>SUMIF(进货明细!B:B,A8,进货明细!E:E)</f>
        <v>0</v>
      </c>
      <c r="D8" s="2">
        <f>SUMIF(出货明细!B:B,利润统计表!A8,出货明细!D:D)</f>
        <v>0</v>
      </c>
      <c r="E8" s="2">
        <f>SUMIF(出货明细!B:B,利润统计表!A8,出货明细!E:E)</f>
        <v>0</v>
      </c>
      <c r="F8" s="2">
        <f t="shared" si="0"/>
        <v>0</v>
      </c>
      <c r="G8" s="2">
        <f t="shared" si="1"/>
        <v>0</v>
      </c>
    </row>
    <row r="9" spans="1:7" ht="22.5" customHeight="1">
      <c r="A9" s="3" t="s">
        <v>9</v>
      </c>
      <c r="B9" s="4">
        <f>SUMIF(进货明细!B:B,A9,进货明细!D:D)</f>
        <v>0</v>
      </c>
      <c r="C9" s="4">
        <f>SUMIF(进货明细!B:B,A9,进货明细!E:E)</f>
        <v>0</v>
      </c>
      <c r="D9" s="2">
        <f>SUMIF(出货明细!B:B,利润统计表!A9,出货明细!D:D)</f>
        <v>0</v>
      </c>
      <c r="E9" s="2">
        <f>SUMIF(出货明细!B:B,利润统计表!A9,出货明细!E:E)</f>
        <v>0</v>
      </c>
      <c r="F9" s="2">
        <f t="shared" si="0"/>
        <v>0</v>
      </c>
      <c r="G9" s="2">
        <f t="shared" si="1"/>
        <v>0</v>
      </c>
    </row>
    <row r="10" spans="1:7" ht="22.5" customHeight="1">
      <c r="A10" s="3" t="s">
        <v>10</v>
      </c>
      <c r="B10" s="4">
        <f>SUMIF(进货明细!B:B,A10,进货明细!D:D)</f>
        <v>0</v>
      </c>
      <c r="C10" s="4">
        <f>SUMIF(进货明细!B:B,A10,进货明细!E:E)</f>
        <v>0</v>
      </c>
      <c r="D10" s="2">
        <f>SUMIF(出货明细!B:B,利润统计表!A10,出货明细!D:D)</f>
        <v>0</v>
      </c>
      <c r="E10" s="2">
        <f>SUMIF(出货明细!B:B,利润统计表!A10,出货明细!E:E)</f>
        <v>0</v>
      </c>
      <c r="F10" s="2">
        <f t="shared" si="0"/>
        <v>0</v>
      </c>
      <c r="G10" s="2">
        <f t="shared" si="1"/>
        <v>0</v>
      </c>
    </row>
    <row r="11" spans="1:7" ht="22.5" customHeight="1">
      <c r="A11" s="3" t="s">
        <v>11</v>
      </c>
      <c r="B11" s="4">
        <f>SUMIF(进货明细!B:B,A11,进货明细!D:D)</f>
        <v>0</v>
      </c>
      <c r="C11" s="4">
        <f>SUMIF(进货明细!B:B,A11,进货明细!E:E)</f>
        <v>0</v>
      </c>
      <c r="D11" s="2">
        <f>SUMIF(出货明细!B:B,利润统计表!A11,出货明细!D:D)</f>
        <v>0</v>
      </c>
      <c r="E11" s="2">
        <f>SUMIF(出货明细!B:B,利润统计表!A11,出货明细!E:E)</f>
        <v>0</v>
      </c>
      <c r="F11" s="2">
        <f t="shared" si="0"/>
        <v>0</v>
      </c>
      <c r="G11" s="2">
        <f t="shared" si="1"/>
        <v>0</v>
      </c>
    </row>
    <row r="12" spans="1:7" ht="22.5" customHeight="1">
      <c r="A12" s="3" t="s">
        <v>12</v>
      </c>
      <c r="B12" s="4">
        <f>SUMIF(进货明细!B:B,A12,进货明细!D:D)</f>
        <v>0</v>
      </c>
      <c r="C12" s="4">
        <f>SUMIF(进货明细!B:B,A12,进货明细!E:E)</f>
        <v>0</v>
      </c>
      <c r="D12" s="2">
        <f>SUMIF(出货明细!B:B,利润统计表!A12,出货明细!D:D)</f>
        <v>0</v>
      </c>
      <c r="E12" s="2">
        <f>SUMIF(出货明细!B:B,利润统计表!A12,出货明细!E:E)</f>
        <v>0</v>
      </c>
      <c r="F12" s="2">
        <f t="shared" si="0"/>
        <v>0</v>
      </c>
      <c r="G12" s="2">
        <f t="shared" si="1"/>
        <v>0</v>
      </c>
    </row>
    <row r="13" spans="1:7" ht="22.5" customHeight="1">
      <c r="A13" s="3" t="s">
        <v>13</v>
      </c>
      <c r="B13" s="4">
        <f>SUMIF(进货明细!B:B,A13,进货明细!D:D)</f>
        <v>0</v>
      </c>
      <c r="C13" s="4">
        <f>SUMIF(进货明细!B:B,A13,进货明细!E:E)</f>
        <v>0</v>
      </c>
      <c r="D13" s="2">
        <f>SUMIF(出货明细!B:B,利润统计表!A13,出货明细!D:D)</f>
        <v>0</v>
      </c>
      <c r="E13" s="2">
        <f>SUMIF(出货明细!B:B,利润统计表!A13,出货明细!E:E)</f>
        <v>0</v>
      </c>
      <c r="F13" s="2">
        <f t="shared" si="0"/>
        <v>0</v>
      </c>
      <c r="G13" s="2">
        <f t="shared" si="1"/>
        <v>0</v>
      </c>
    </row>
    <row r="14" spans="1:7" ht="22.5" customHeight="1">
      <c r="A14" s="3" t="s">
        <v>14</v>
      </c>
      <c r="B14" s="4">
        <f>SUMIF(进货明细!B:B,A14,进货明细!D:D)</f>
        <v>0</v>
      </c>
      <c r="C14" s="4">
        <f>SUMIF(进货明细!B:B,A14,进货明细!E:E)</f>
        <v>0</v>
      </c>
      <c r="D14" s="2">
        <f>SUMIF(出货明细!B:B,利润统计表!A14,出货明细!D:D)</f>
        <v>0</v>
      </c>
      <c r="E14" s="2">
        <f>SUMIF(出货明细!B:B,利润统计表!A14,出货明细!E:E)</f>
        <v>0</v>
      </c>
      <c r="F14" s="2">
        <f t="shared" si="0"/>
        <v>0</v>
      </c>
      <c r="G14" s="2">
        <f t="shared" si="1"/>
        <v>0</v>
      </c>
    </row>
    <row r="15" spans="1:7" ht="22.5" customHeight="1">
      <c r="A15" s="3" t="s">
        <v>15</v>
      </c>
      <c r="B15" s="4">
        <f>SUMIF(进货明细!B:B,A15,进货明细!D:D)</f>
        <v>0</v>
      </c>
      <c r="C15" s="4">
        <f>SUMIF(进货明细!B:B,A15,进货明细!E:E)</f>
        <v>0</v>
      </c>
      <c r="D15" s="2">
        <f>SUMIF(出货明细!B:B,利润统计表!A15,出货明细!D:D)</f>
        <v>0</v>
      </c>
      <c r="E15" s="2">
        <f>SUMIF(出货明细!B:B,利润统计表!A15,出货明细!E:E)</f>
        <v>0</v>
      </c>
      <c r="F15" s="2">
        <f t="shared" si="0"/>
        <v>0</v>
      </c>
      <c r="G15" s="2">
        <f t="shared" si="1"/>
        <v>0</v>
      </c>
    </row>
    <row r="16" spans="1:7">
      <c r="A16" s="5" t="s">
        <v>20</v>
      </c>
      <c r="B16" s="6">
        <f>SUM(B3:B15)</f>
        <v>370</v>
      </c>
      <c r="C16" s="6">
        <f t="shared" ref="C16:G16" si="2">SUM(C3:C15)</f>
        <v>26798</v>
      </c>
      <c r="D16" s="6">
        <f t="shared" si="2"/>
        <v>315</v>
      </c>
      <c r="E16" s="6">
        <f t="shared" si="2"/>
        <v>55023</v>
      </c>
      <c r="F16" s="6">
        <f t="shared" si="2"/>
        <v>55</v>
      </c>
      <c r="G16" s="6">
        <f t="shared" si="2"/>
        <v>34712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主页</vt:lpstr>
      <vt:lpstr>类目</vt:lpstr>
      <vt:lpstr>进货明细</vt:lpstr>
      <vt:lpstr>出货明细</vt:lpstr>
      <vt:lpstr>利润统计表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2008-09-11T17:22:52Z</dcterms:created>
  <dcterms:modified xsi:type="dcterms:W3CDTF">2022-06-08T06:20:16Z</dcterms:modified>
</cp:coreProperties>
</file>